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65" windowWidth="15480" windowHeight="6510" firstSheet="1" activeTab="1"/>
  </bookViews>
  <sheets>
    <sheet name="A3版" sheetId="1" state="hidden" r:id="rId1"/>
    <sheet name="98-102" sheetId="2" r:id="rId2"/>
    <sheet name="Sheet1" sheetId="3" r:id="rId3"/>
  </sheets>
  <definedNames>
    <definedName name="_xlnm._FilterDatabase" localSheetId="1" hidden="1">'98-102'!$A$6:$Z$624</definedName>
    <definedName name="_xlnm.Print_Area" localSheetId="1">'98-102'!$A$1:$AA$624</definedName>
    <definedName name="_xlnm.Print_Area" localSheetId="0">A3版!$A$1:$Q$329</definedName>
    <definedName name="_xlnm.Print_Titles" localSheetId="1">'98-102'!$3:$5</definedName>
    <definedName name="_xlnm.Print_Titles" localSheetId="0">A3版!$1:$5</definedName>
    <definedName name="Z_18814614_5ED9_4790_B699_27CBB983252C_.wvu.Cols" localSheetId="1" hidden="1">'98-102'!$E:$J</definedName>
    <definedName name="Z_18814614_5ED9_4790_B699_27CBB983252C_.wvu.FilterData" localSheetId="1" hidden="1">'98-102'!$D:$D</definedName>
    <definedName name="Z_18814614_5ED9_4790_B699_27CBB983252C_.wvu.PrintArea" localSheetId="1" hidden="1">'98-102'!$A$2:$Z$622</definedName>
    <definedName name="Z_18814614_5ED9_4790_B699_27CBB983252C_.wvu.PrintArea" localSheetId="0" hidden="1">A3版!$A$1:$Q$329</definedName>
    <definedName name="Z_18814614_5ED9_4790_B699_27CBB983252C_.wvu.PrintTitles" localSheetId="1" hidden="1">'98-102'!$2:$5</definedName>
    <definedName name="Z_18814614_5ED9_4790_B699_27CBB983252C_.wvu.PrintTitles" localSheetId="0" hidden="1">A3版!$1:$5</definedName>
    <definedName name="Z_18814614_5ED9_4790_B699_27CBB983252C_.wvu.Rows" localSheetId="1" hidden="1">'98-102'!#REF!</definedName>
    <definedName name="Z_2FC27294_9B72_4FF0_AEBA_036EF009A1B5_.wvu.Cols" localSheetId="1" hidden="1">'98-102'!$E:$J</definedName>
    <definedName name="Z_2FC27294_9B72_4FF0_AEBA_036EF009A1B5_.wvu.FilterData" localSheetId="1" hidden="1">'98-102'!$D:$D</definedName>
    <definedName name="Z_2FC27294_9B72_4FF0_AEBA_036EF009A1B5_.wvu.PrintArea" localSheetId="1" hidden="1">'98-102'!$A$2:$Z$622</definedName>
    <definedName name="Z_2FC27294_9B72_4FF0_AEBA_036EF009A1B5_.wvu.PrintArea" localSheetId="0" hidden="1">A3版!$A$1:$Q$329</definedName>
    <definedName name="Z_2FC27294_9B72_4FF0_AEBA_036EF009A1B5_.wvu.PrintTitles" localSheetId="1" hidden="1">'98-102'!$2:$5</definedName>
    <definedName name="Z_2FC27294_9B72_4FF0_AEBA_036EF009A1B5_.wvu.PrintTitles" localSheetId="0" hidden="1">A3版!$1:$5</definedName>
    <definedName name="Z_2FC27294_9B72_4FF0_AEBA_036EF009A1B5_.wvu.Rows" localSheetId="1" hidden="1">'98-102'!#REF!</definedName>
    <definedName name="Z_620D0A78_3A40_43E2_AD2F_DCD6A3D516DE_.wvu.FilterData" localSheetId="1" hidden="1">'98-102'!$D:$D</definedName>
    <definedName name="Z_620D0A78_3A40_43E2_AD2F_DCD6A3D516DE_.wvu.PrintArea" localSheetId="1" hidden="1">'98-102'!$A$2:$Z$622</definedName>
    <definedName name="Z_620D0A78_3A40_43E2_AD2F_DCD6A3D516DE_.wvu.PrintArea" localSheetId="0" hidden="1">A3版!$A$1:$Q$329</definedName>
    <definedName name="Z_620D0A78_3A40_43E2_AD2F_DCD6A3D516DE_.wvu.PrintTitles" localSheetId="1" hidden="1">'98-102'!$2:$5</definedName>
    <definedName name="Z_620D0A78_3A40_43E2_AD2F_DCD6A3D516DE_.wvu.PrintTitles" localSheetId="0" hidden="1">A3版!$1:$5</definedName>
    <definedName name="Z_620D0A78_3A40_43E2_AD2F_DCD6A3D516DE_.wvu.Rows" localSheetId="1" hidden="1">'98-102'!#REF!</definedName>
    <definedName name="Z_A428DED8_3EFC_463F_8DF9_D1F46CCBF8AD_.wvu.Cols" localSheetId="1" hidden="1">'98-102'!$E:$J</definedName>
    <definedName name="Z_A428DED8_3EFC_463F_8DF9_D1F46CCBF8AD_.wvu.FilterData" localSheetId="1" hidden="1">'98-102'!$D:$D</definedName>
    <definedName name="Z_A428DED8_3EFC_463F_8DF9_D1F46CCBF8AD_.wvu.PrintArea" localSheetId="1" hidden="1">'98-102'!$A$2:$Z$622</definedName>
    <definedName name="Z_A428DED8_3EFC_463F_8DF9_D1F46CCBF8AD_.wvu.PrintArea" localSheetId="0" hidden="1">A3版!$A$1:$Q$329</definedName>
    <definedName name="Z_A428DED8_3EFC_463F_8DF9_D1F46CCBF8AD_.wvu.PrintTitles" localSheetId="1" hidden="1">'98-102'!$2:$5</definedName>
    <definedName name="Z_A428DED8_3EFC_463F_8DF9_D1F46CCBF8AD_.wvu.PrintTitles" localSheetId="0" hidden="1">A3版!$1:$5</definedName>
    <definedName name="Z_A428DED8_3EFC_463F_8DF9_D1F46CCBF8AD_.wvu.Rows" localSheetId="1" hidden="1">'98-102'!#REF!</definedName>
  </definedNames>
  <calcPr calcId="114210" fullCalcOnLoad="1"/>
  <customWorkbookViews>
    <customWorkbookView name="潘淑芬 - 個人檢視畫面" guid="{2FC27294-9B72-4FF0-AEBA-036EF009A1B5}" mergeInterval="0" personalView="1" maximized="1" xWindow="1" yWindow="1" windowWidth="1436" windowHeight="634" activeSheetId="2" showComments="commIndAndComment"/>
    <customWorkbookView name="BESS - 個人檢視畫面" guid="{620D0A78-3A40-43E2-AD2F-DCD6A3D516DE}" mergeInterval="0" personalView="1" maximized="1" xWindow="1" yWindow="1" windowWidth="1436" windowHeight="657" activeSheetId="2" showComments="commIndAndComment"/>
    <customWorkbookView name="  - 個人檢視畫面" guid="{A428DED8-3EFC-463F-8DF9-D1F46CCBF8AD}" mergeInterval="0" personalView="1" maximized="1" xWindow="1" yWindow="1" windowWidth="1020" windowHeight="507" activeSheetId="2"/>
    <customWorkbookView name="USER - 個人檢視畫面" guid="{18814614-5ED9-4790-B699-27CBB983252C}" mergeInterval="0" personalView="1" maximized="1" xWindow="1" yWindow="1" windowWidth="1436" windowHeight="657" activeSheetId="2"/>
  </customWorkbookViews>
</workbook>
</file>

<file path=xl/calcChain.xml><?xml version="1.0" encoding="utf-8"?>
<calcChain xmlns="http://schemas.openxmlformats.org/spreadsheetml/2006/main">
  <c r="X481" i="2"/>
  <c r="W481"/>
  <c r="T402"/>
  <c r="S402"/>
  <c r="R402"/>
  <c r="Q402"/>
  <c r="P402"/>
  <c r="O402"/>
  <c r="N402"/>
  <c r="M402"/>
  <c r="L402"/>
  <c r="K402"/>
  <c r="I35" i="1"/>
  <c r="J35"/>
  <c r="K35"/>
  <c r="L35"/>
  <c r="M35"/>
  <c r="N35"/>
  <c r="O35"/>
  <c r="P35"/>
  <c r="E55"/>
  <c r="E52"/>
  <c r="F55"/>
  <c r="F52"/>
  <c r="G55"/>
  <c r="G52"/>
  <c r="H55"/>
  <c r="H52"/>
  <c r="I55"/>
  <c r="I52"/>
  <c r="J55"/>
  <c r="J52"/>
  <c r="K55"/>
  <c r="K52"/>
  <c r="L55"/>
  <c r="L52"/>
  <c r="M55"/>
  <c r="M52"/>
  <c r="N55"/>
  <c r="N52"/>
  <c r="O55"/>
  <c r="O52"/>
  <c r="P55"/>
  <c r="P52"/>
  <c r="E58"/>
  <c r="G58"/>
  <c r="I58"/>
  <c r="K58"/>
  <c r="N58"/>
  <c r="P58"/>
  <c r="E133"/>
  <c r="F133"/>
  <c r="G133"/>
  <c r="H133"/>
  <c r="I133"/>
  <c r="J133"/>
  <c r="K133"/>
  <c r="L133"/>
  <c r="M133"/>
  <c r="N133"/>
  <c r="O133"/>
  <c r="P133"/>
  <c r="E269"/>
  <c r="F269"/>
  <c r="G269"/>
  <c r="H269"/>
  <c r="I269"/>
  <c r="J269"/>
  <c r="K269"/>
  <c r="L269"/>
  <c r="M269"/>
  <c r="N269"/>
  <c r="O269"/>
  <c r="P269"/>
  <c r="E270"/>
  <c r="F270"/>
  <c r="G270"/>
  <c r="H270"/>
  <c r="I270"/>
  <c r="J270"/>
  <c r="K270"/>
  <c r="L270"/>
  <c r="M270"/>
  <c r="N270"/>
  <c r="O270"/>
  <c r="P270"/>
  <c r="M278"/>
  <c r="N278"/>
  <c r="O278"/>
  <c r="P278"/>
  <c r="L58"/>
  <c r="O58"/>
  <c r="M58"/>
  <c r="J58"/>
  <c r="H58"/>
  <c r="F58"/>
</calcChain>
</file>

<file path=xl/comments1.xml><?xml version="1.0" encoding="utf-8"?>
<comments xmlns="http://schemas.openxmlformats.org/spreadsheetml/2006/main">
  <authors>
    <author>USER</author>
  </authors>
  <commentList>
    <comment ref="A4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年底？</t>
        </r>
      </text>
    </comment>
    <comment ref="A4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一定要市民？</t>
        </r>
      </text>
    </comment>
    <comment ref="A4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年底？
</t>
        </r>
      </text>
    </comment>
    <comment ref="A45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年底？</t>
        </r>
      </text>
    </comment>
    <comment ref="A48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年底？</t>
        </r>
      </text>
    </comment>
    <comment ref="A48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年底？</t>
        </r>
      </text>
    </comment>
    <comment ref="A49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年底？</t>
        </r>
      </text>
    </comment>
  </commentList>
</comments>
</file>

<file path=xl/sharedStrings.xml><?xml version="1.0" encoding="utf-8"?>
<sst xmlns="http://schemas.openxmlformats.org/spreadsheetml/2006/main" count="3278" uniqueCount="882">
  <si>
    <t>高雄市按性別分類之主要統計指標</t>
    <phoneticPr fontId="5" type="noConversion"/>
  </si>
  <si>
    <t>編
號</t>
    <phoneticPr fontId="5" type="noConversion"/>
  </si>
  <si>
    <t xml:space="preserve">項　　目
</t>
    <phoneticPr fontId="5" type="noConversion"/>
  </si>
  <si>
    <t xml:space="preserve">單　　位
</t>
    <phoneticPr fontId="5" type="noConversion"/>
  </si>
  <si>
    <r>
      <t>91</t>
    </r>
    <r>
      <rPr>
        <sz val="9"/>
        <rFont val="新細明體"/>
        <family val="1"/>
        <charset val="136"/>
      </rPr>
      <t>年</t>
    </r>
    <phoneticPr fontId="5" type="noConversion"/>
  </si>
  <si>
    <r>
      <t>92</t>
    </r>
    <r>
      <rPr>
        <sz val="9"/>
        <rFont val="新細明體"/>
        <family val="1"/>
        <charset val="136"/>
      </rPr>
      <t>年</t>
    </r>
    <phoneticPr fontId="5" type="noConversion"/>
  </si>
  <si>
    <r>
      <t>93</t>
    </r>
    <r>
      <rPr>
        <sz val="9"/>
        <rFont val="新細明體"/>
        <family val="1"/>
        <charset val="136"/>
      </rPr>
      <t>年</t>
    </r>
    <phoneticPr fontId="5" type="noConversion"/>
  </si>
  <si>
    <r>
      <t>94</t>
    </r>
    <r>
      <rPr>
        <sz val="9"/>
        <rFont val="新細明體"/>
        <family val="1"/>
        <charset val="136"/>
      </rPr>
      <t>年</t>
    </r>
    <phoneticPr fontId="5" type="noConversion"/>
  </si>
  <si>
    <r>
      <t>95</t>
    </r>
    <r>
      <rPr>
        <sz val="9"/>
        <rFont val="新細明體"/>
        <family val="1"/>
        <charset val="136"/>
      </rPr>
      <t>年</t>
    </r>
    <phoneticPr fontId="5" type="noConversion"/>
  </si>
  <si>
    <r>
      <t>96年</t>
    </r>
    <r>
      <rPr>
        <sz val="9"/>
        <rFont val="新細明體"/>
        <family val="1"/>
        <charset val="136"/>
      </rPr>
      <t/>
    </r>
  </si>
  <si>
    <t>女性</t>
    <phoneticPr fontId="5" type="noConversion"/>
  </si>
  <si>
    <t>男性</t>
    <phoneticPr fontId="5" type="noConversion"/>
  </si>
  <si>
    <r>
      <t>百分比</t>
    </r>
    <r>
      <rPr>
        <sz val="8.5"/>
        <rFont val="Times New Roman"/>
        <family val="1"/>
      </rPr>
      <t xml:space="preserve"> </t>
    </r>
    <phoneticPr fontId="5" type="noConversion"/>
  </si>
  <si>
    <r>
      <t>千分比</t>
    </r>
    <r>
      <rPr>
        <sz val="8.5"/>
        <rFont val="Times New Roman"/>
        <family val="1"/>
      </rPr>
      <t xml:space="preserve"> </t>
    </r>
    <phoneticPr fontId="5" type="noConversion"/>
  </si>
  <si>
    <r>
      <t>人</t>
    </r>
    <r>
      <rPr>
        <sz val="8.5"/>
        <rFont val="Times New Roman"/>
        <family val="1"/>
      </rPr>
      <t xml:space="preserve"> </t>
    </r>
    <phoneticPr fontId="5" type="noConversion"/>
  </si>
  <si>
    <r>
      <t>歲</t>
    </r>
    <r>
      <rPr>
        <sz val="8.5"/>
        <rFont val="Times New Roman"/>
        <family val="1"/>
      </rPr>
      <t xml:space="preserve"> </t>
    </r>
    <phoneticPr fontId="5" type="noConversion"/>
  </si>
  <si>
    <r>
      <t>初婚率</t>
    </r>
    <r>
      <rPr>
        <sz val="8.5"/>
        <rFont val="Times New Roman"/>
        <family val="1"/>
      </rPr>
      <t xml:space="preserve">  </t>
    </r>
    <phoneticPr fontId="5" type="noConversion"/>
  </si>
  <si>
    <r>
      <t>再婚率</t>
    </r>
    <r>
      <rPr>
        <sz val="8.5"/>
        <rFont val="Times New Roman"/>
        <family val="1"/>
      </rPr>
      <t xml:space="preserve">  </t>
    </r>
    <phoneticPr fontId="5" type="noConversion"/>
  </si>
  <si>
    <r>
      <t>15-19</t>
    </r>
    <r>
      <rPr>
        <sz val="8.5"/>
        <rFont val="新細明體"/>
        <family val="1"/>
        <charset val="136"/>
      </rPr>
      <t>歲</t>
    </r>
    <phoneticPr fontId="5" type="noConversion"/>
  </si>
  <si>
    <r>
      <t>20-24</t>
    </r>
    <r>
      <rPr>
        <sz val="8.5"/>
        <rFont val="新細明體"/>
        <family val="1"/>
        <charset val="136"/>
      </rPr>
      <t>歲</t>
    </r>
    <r>
      <rPr>
        <sz val="8.5"/>
        <rFont val="Times New Roman"/>
        <family val="1"/>
      </rPr>
      <t xml:space="preserve"> </t>
    </r>
    <phoneticPr fontId="5" type="noConversion"/>
  </si>
  <si>
    <r>
      <t>25-29</t>
    </r>
    <r>
      <rPr>
        <sz val="8.5"/>
        <rFont val="新細明體"/>
        <family val="1"/>
        <charset val="136"/>
      </rPr>
      <t>歲</t>
    </r>
    <r>
      <rPr>
        <sz val="8.5"/>
        <rFont val="Times New Roman"/>
        <family val="1"/>
      </rPr>
      <t xml:space="preserve"> </t>
    </r>
    <phoneticPr fontId="5" type="noConversion"/>
  </si>
  <si>
    <r>
      <t>30-34</t>
    </r>
    <r>
      <rPr>
        <sz val="8.5"/>
        <rFont val="新細明體"/>
        <family val="1"/>
        <charset val="136"/>
      </rPr>
      <t>歲</t>
    </r>
    <phoneticPr fontId="5" type="noConversion"/>
  </si>
  <si>
    <r>
      <t>35-39</t>
    </r>
    <r>
      <rPr>
        <sz val="8.5"/>
        <rFont val="新細明體"/>
        <family val="1"/>
        <charset val="136"/>
      </rPr>
      <t>歲</t>
    </r>
    <phoneticPr fontId="5" type="noConversion"/>
  </si>
  <si>
    <r>
      <t>40-44</t>
    </r>
    <r>
      <rPr>
        <sz val="8.5"/>
        <rFont val="新細明體"/>
        <family val="1"/>
        <charset val="136"/>
      </rPr>
      <t>歲</t>
    </r>
    <phoneticPr fontId="5" type="noConversion"/>
  </si>
  <si>
    <r>
      <t>45-49</t>
    </r>
    <r>
      <rPr>
        <sz val="8.5"/>
        <rFont val="新細明體"/>
        <family val="1"/>
        <charset val="136"/>
      </rPr>
      <t>歲</t>
    </r>
    <phoneticPr fontId="5" type="noConversion"/>
  </si>
  <si>
    <r>
      <t>人</t>
    </r>
    <r>
      <rPr>
        <sz val="8.5"/>
        <rFont val="Times New Roman"/>
        <family val="1"/>
      </rPr>
      <t xml:space="preserve">  </t>
    </r>
    <phoneticPr fontId="5" type="noConversion"/>
  </si>
  <si>
    <t xml:space="preserve">百分比 </t>
  </si>
  <si>
    <r>
      <t>專科</t>
    </r>
    <r>
      <rPr>
        <sz val="8.5"/>
        <rFont val="Times New Roman"/>
        <family val="1"/>
      </rPr>
      <t xml:space="preserve"> </t>
    </r>
    <phoneticPr fontId="5" type="noConversion"/>
  </si>
  <si>
    <t>大學</t>
    <phoneticPr fontId="5" type="noConversion"/>
  </si>
  <si>
    <r>
      <t>研究所</t>
    </r>
    <r>
      <rPr>
        <sz val="8.5"/>
        <rFont val="Times New Roman"/>
        <family val="1"/>
      </rPr>
      <t xml:space="preserve"> </t>
    </r>
    <phoneticPr fontId="5" type="noConversion"/>
  </si>
  <si>
    <r>
      <t>百分比</t>
    </r>
    <r>
      <rPr>
        <sz val="8.5"/>
        <rFont val="Times New Roman"/>
        <family val="1"/>
      </rPr>
      <t/>
    </r>
    <phoneticPr fontId="5" type="noConversion"/>
  </si>
  <si>
    <t>高中</t>
    <phoneticPr fontId="5" type="noConversion"/>
  </si>
  <si>
    <t>高職</t>
    <phoneticPr fontId="5" type="noConversion"/>
  </si>
  <si>
    <t>國中</t>
    <phoneticPr fontId="5" type="noConversion"/>
  </si>
  <si>
    <t>國小</t>
    <phoneticPr fontId="5" type="noConversion"/>
  </si>
  <si>
    <t>人</t>
  </si>
  <si>
    <t>百分比</t>
  </si>
  <si>
    <r>
      <t>竊盜</t>
    </r>
    <r>
      <rPr>
        <sz val="8.5"/>
        <rFont val="Times New Roman"/>
        <family val="1"/>
      </rPr>
      <t xml:space="preserve"> </t>
    </r>
    <phoneticPr fontId="5" type="noConversion"/>
  </si>
  <si>
    <r>
      <t>賭博</t>
    </r>
    <r>
      <rPr>
        <sz val="8.5"/>
        <rFont val="Times New Roman"/>
        <family val="1"/>
      </rPr>
      <t xml:space="preserve"> </t>
    </r>
    <phoneticPr fontId="5" type="noConversion"/>
  </si>
  <si>
    <r>
      <t>故意殺人</t>
    </r>
    <r>
      <rPr>
        <sz val="8.5"/>
        <rFont val="Times New Roman"/>
        <family val="1"/>
      </rPr>
      <t xml:space="preserve"> </t>
    </r>
    <phoneticPr fontId="5" type="noConversion"/>
  </si>
  <si>
    <t>強制性交</t>
    <phoneticPr fontId="5" type="noConversion"/>
  </si>
  <si>
    <t>人</t>
    <phoneticPr fontId="5" type="noConversion"/>
  </si>
  <si>
    <r>
      <t>擄人勒贖</t>
    </r>
    <r>
      <rPr>
        <sz val="8.5"/>
        <rFont val="Times New Roman"/>
        <family val="1"/>
      </rPr>
      <t xml:space="preserve"> </t>
    </r>
    <phoneticPr fontId="5" type="noConversion"/>
  </si>
  <si>
    <r>
      <t>強盜</t>
    </r>
    <r>
      <rPr>
        <sz val="8.5"/>
        <rFont val="Times New Roman"/>
        <family val="1"/>
      </rPr>
      <t xml:space="preserve"> </t>
    </r>
    <phoneticPr fontId="5" type="noConversion"/>
  </si>
  <si>
    <r>
      <t>搶奪</t>
    </r>
    <r>
      <rPr>
        <sz val="8.5"/>
        <rFont val="Times New Roman"/>
        <family val="1"/>
      </rPr>
      <t xml:space="preserve"> </t>
    </r>
    <phoneticPr fontId="5" type="noConversion"/>
  </si>
  <si>
    <t>重傷害</t>
    <phoneticPr fontId="5" type="noConversion"/>
  </si>
  <si>
    <t>毒品</t>
    <phoneticPr fontId="5" type="noConversion"/>
  </si>
  <si>
    <r>
      <t>毒品</t>
    </r>
    <r>
      <rPr>
        <sz val="8.5"/>
        <rFont val="Times New Roman"/>
        <family val="1"/>
      </rPr>
      <t xml:space="preserve"> </t>
    </r>
    <phoneticPr fontId="5" type="noConversion"/>
  </si>
  <si>
    <t>肝癌</t>
    <phoneticPr fontId="5" type="noConversion"/>
  </si>
  <si>
    <t>人/每十萬人口</t>
    <phoneticPr fontId="7" type="noConversion"/>
  </si>
  <si>
    <r>
      <t>第一分位組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低所得家庭</t>
    </r>
    <r>
      <rPr>
        <sz val="8.5"/>
        <rFont val="Times New Roman"/>
        <family val="1"/>
      </rPr>
      <t>)</t>
    </r>
    <phoneticPr fontId="5" type="noConversion"/>
  </si>
  <si>
    <r>
      <t>百分比</t>
    </r>
    <r>
      <rPr>
        <sz val="8.5"/>
        <rFont val="Times New Roman"/>
        <family val="1"/>
      </rPr>
      <t xml:space="preserve">  </t>
    </r>
    <phoneticPr fontId="5" type="noConversion"/>
  </si>
  <si>
    <r>
      <t>第五分位組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高所得家庭</t>
    </r>
    <r>
      <rPr>
        <sz val="8.5"/>
        <rFont val="Times New Roman"/>
        <family val="1"/>
      </rPr>
      <t xml:space="preserve">) </t>
    </r>
    <phoneticPr fontId="5" type="noConversion"/>
  </si>
  <si>
    <r>
      <t>立法委員</t>
    </r>
    <r>
      <rPr>
        <sz val="8.5"/>
        <rFont val="Times New Roman"/>
        <family val="1"/>
      </rPr>
      <t xml:space="preserve"> </t>
    </r>
    <phoneticPr fontId="5" type="noConversion"/>
  </si>
  <si>
    <t xml:space="preserve">15歲以上單身戶 </t>
    <phoneticPr fontId="5" type="noConversion"/>
  </si>
  <si>
    <t>婚姻家庭</t>
    <phoneticPr fontId="5" type="noConversion"/>
  </si>
  <si>
    <t>千分比</t>
    <phoneticPr fontId="5" type="noConversion"/>
  </si>
  <si>
    <t>十萬分比</t>
    <phoneticPr fontId="5" type="noConversion"/>
  </si>
  <si>
    <t>歲</t>
    <phoneticPr fontId="3" type="noConversion"/>
  </si>
  <si>
    <t>人</t>
    <phoneticPr fontId="3" type="noConversion"/>
  </si>
  <si>
    <t>座</t>
    <phoneticPr fontId="3" type="noConversion"/>
  </si>
  <si>
    <t>重大恐嚇取財</t>
    <phoneticPr fontId="5" type="noConversion"/>
  </si>
  <si>
    <t xml:space="preserve">暴力犯罪 </t>
    <phoneticPr fontId="5" type="noConversion"/>
  </si>
  <si>
    <r>
      <t>暴力犯罪</t>
    </r>
    <r>
      <rPr>
        <sz val="8.5"/>
        <rFont val="Times New Roman"/>
        <family val="1"/>
      </rPr>
      <t/>
    </r>
    <phoneticPr fontId="5" type="noConversion"/>
  </si>
  <si>
    <r>
      <t>高中職及以下</t>
    </r>
    <r>
      <rPr>
        <sz val="8.5"/>
        <rFont val="Times New Roman"/>
        <family val="1"/>
      </rPr>
      <t xml:space="preserve"> </t>
    </r>
    <phoneticPr fontId="5" type="noConversion"/>
  </si>
  <si>
    <t>大專院校</t>
    <phoneticPr fontId="5" type="noConversion"/>
  </si>
  <si>
    <t>依可支配所得按戶數五等分位分</t>
    <phoneticPr fontId="3" type="noConversion"/>
  </si>
  <si>
    <t>低收入戶人數</t>
    <phoneticPr fontId="5" type="noConversion"/>
  </si>
  <si>
    <t>低收入戶數按戶長性別分</t>
    <phoneticPr fontId="5" type="noConversion"/>
  </si>
  <si>
    <t>收容遊民人數</t>
    <phoneticPr fontId="5" type="noConversion"/>
  </si>
  <si>
    <t>長期照護機構收容人數</t>
    <phoneticPr fontId="5" type="noConversion"/>
  </si>
  <si>
    <t>養護機構進住市民人數</t>
    <phoneticPr fontId="5" type="noConversion"/>
  </si>
  <si>
    <t>安養機構收容人數</t>
    <phoneticPr fontId="5" type="noConversion"/>
  </si>
  <si>
    <t>志工人數</t>
    <phoneticPr fontId="5" type="noConversion"/>
  </si>
  <si>
    <t>民間團體理事長人數</t>
    <phoneticPr fontId="5" type="noConversion"/>
  </si>
  <si>
    <t>客家社團人數</t>
    <phoneticPr fontId="5" type="noConversion"/>
  </si>
  <si>
    <t xml:space="preserve">高雄市公車司機人數 </t>
    <phoneticPr fontId="5" type="noConversion"/>
  </si>
  <si>
    <t>公教人員數</t>
    <phoneticPr fontId="5" type="noConversion"/>
  </si>
  <si>
    <r>
      <t>行政機關</t>
    </r>
    <r>
      <rPr>
        <sz val="8.5"/>
        <rFont val="Times New Roman"/>
        <family val="1"/>
      </rPr>
      <t xml:space="preserve"> </t>
    </r>
    <phoneticPr fontId="5" type="noConversion"/>
  </si>
  <si>
    <t>市府各機關首長、副首長人數</t>
    <phoneticPr fontId="5" type="noConversion"/>
  </si>
  <si>
    <t>市府模範公務員人數</t>
    <phoneticPr fontId="5" type="noConversion"/>
  </si>
  <si>
    <t>市府員工參與訓練人次</t>
    <phoneticPr fontId="5" type="noConversion"/>
  </si>
  <si>
    <t>人次</t>
    <phoneticPr fontId="5" type="noConversion"/>
  </si>
  <si>
    <t>消費爭議受理人數</t>
    <phoneticPr fontId="5" type="noConversion"/>
  </si>
  <si>
    <t>…</t>
    <phoneticPr fontId="5" type="noConversion"/>
  </si>
  <si>
    <r>
      <t>政務人員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  <charset val="136"/>
      </rPr>
      <t>（特任人員、比照簡任）</t>
    </r>
    <phoneticPr fontId="5" type="noConversion"/>
  </si>
  <si>
    <t>警察</t>
    <phoneticPr fontId="5" type="noConversion"/>
  </si>
  <si>
    <t>…</t>
  </si>
  <si>
    <t xml:space="preserve">千人 </t>
    <phoneticPr fontId="5" type="noConversion"/>
  </si>
  <si>
    <t xml:space="preserve">農林漁牧業  </t>
    <phoneticPr fontId="5" type="noConversion"/>
  </si>
  <si>
    <t>-</t>
    <phoneticPr fontId="5" type="noConversion"/>
  </si>
  <si>
    <t>非勞動力人口性別比例</t>
    <phoneticPr fontId="5" type="noConversion"/>
  </si>
  <si>
    <t xml:space="preserve">求學及準備升學  </t>
    <phoneticPr fontId="5" type="noConversion"/>
  </si>
  <si>
    <r>
      <t>大陸與</t>
    </r>
    <r>
      <rPr>
        <sz val="8.5"/>
        <rFont val="新細明體"/>
        <family val="1"/>
        <charset val="136"/>
      </rPr>
      <t>外籍配偶人數</t>
    </r>
    <r>
      <rPr>
        <sz val="8.5"/>
        <rFont val="Times New Roman"/>
        <family val="1"/>
      </rPr>
      <t xml:space="preserve"> </t>
    </r>
    <phoneticPr fontId="5" type="noConversion"/>
  </si>
  <si>
    <t>人口特性</t>
    <phoneticPr fontId="5" type="noConversion"/>
  </si>
  <si>
    <r>
      <t>醫療保健</t>
    </r>
    <r>
      <rPr>
        <b/>
        <sz val="10"/>
        <rFont val="Times New Roman"/>
        <family val="1"/>
      </rPr>
      <t xml:space="preserve">               </t>
    </r>
    <phoneticPr fontId="5" type="noConversion"/>
  </si>
  <si>
    <r>
      <t>社會安全</t>
    </r>
    <r>
      <rPr>
        <b/>
        <sz val="10"/>
        <rFont val="Times New Roman"/>
        <family val="1"/>
      </rPr>
      <t xml:space="preserve"> </t>
    </r>
    <phoneticPr fontId="5" type="noConversion"/>
  </si>
  <si>
    <r>
      <t>教育文化</t>
    </r>
    <r>
      <rPr>
        <b/>
        <sz val="10"/>
        <rFont val="Times New Roman"/>
        <family val="1"/>
      </rPr>
      <t xml:space="preserve"> </t>
    </r>
    <phoneticPr fontId="5" type="noConversion"/>
  </si>
  <si>
    <t>勞動與經濟</t>
    <phoneticPr fontId="5" type="noConversion"/>
  </si>
  <si>
    <r>
      <t>社會參與</t>
    </r>
    <r>
      <rPr>
        <b/>
        <sz val="10"/>
        <rFont val="Times New Roman"/>
        <family val="1"/>
      </rPr>
      <t xml:space="preserve">  </t>
    </r>
    <phoneticPr fontId="5" type="noConversion"/>
  </si>
  <si>
    <t>交通運輸</t>
    <phoneticPr fontId="5" type="noConversion"/>
  </si>
  <si>
    <t>政府服務</t>
    <phoneticPr fontId="5" type="noConversion"/>
  </si>
  <si>
    <r>
      <t>年增率</t>
    </r>
    <r>
      <rPr>
        <sz val="8.5"/>
        <rFont val="Times New Roman"/>
        <family val="1"/>
      </rPr>
      <t xml:space="preserve"> </t>
    </r>
    <phoneticPr fontId="5" type="noConversion"/>
  </si>
  <si>
    <r>
      <t>出生登記人數</t>
    </r>
    <r>
      <rPr>
        <sz val="8.5"/>
        <rFont val="Times New Roman"/>
        <family val="1"/>
      </rPr>
      <t xml:space="preserve">  </t>
    </r>
    <phoneticPr fontId="5" type="noConversion"/>
  </si>
  <si>
    <t>死亡登記人數</t>
    <phoneticPr fontId="5" type="noConversion"/>
  </si>
  <si>
    <t>遷入數</t>
    <phoneticPr fontId="5" type="noConversion"/>
  </si>
  <si>
    <t>遷出數</t>
    <phoneticPr fontId="5" type="noConversion"/>
  </si>
  <si>
    <r>
      <t>15-64</t>
    </r>
    <r>
      <rPr>
        <sz val="8.5"/>
        <rFont val="新細明體"/>
        <family val="1"/>
        <charset val="136"/>
      </rPr>
      <t>歲</t>
    </r>
    <phoneticPr fontId="5" type="noConversion"/>
  </si>
  <si>
    <r>
      <t>65</t>
    </r>
    <r>
      <rPr>
        <sz val="8.5"/>
        <rFont val="新細明體"/>
        <family val="1"/>
        <charset val="136"/>
      </rPr>
      <t>歲以上</t>
    </r>
    <phoneticPr fontId="5" type="noConversion"/>
  </si>
  <si>
    <r>
      <t>0-14</t>
    </r>
    <r>
      <rPr>
        <sz val="8.5"/>
        <rFont val="新細明體"/>
        <family val="1"/>
        <charset val="136"/>
      </rPr>
      <t>歲</t>
    </r>
    <phoneticPr fontId="5" type="noConversion"/>
  </si>
  <si>
    <t>山地原住民</t>
    <phoneticPr fontId="5" type="noConversion"/>
  </si>
  <si>
    <t>平地原住民</t>
    <phoneticPr fontId="5" type="noConversion"/>
  </si>
  <si>
    <r>
      <t>外僑居留人口數</t>
    </r>
    <r>
      <rPr>
        <sz val="8.5"/>
        <rFont val="Times New Roman"/>
        <family val="1"/>
      </rPr>
      <t/>
    </r>
    <phoneticPr fontId="5" type="noConversion"/>
  </si>
  <si>
    <r>
      <t>原住民人口數</t>
    </r>
    <r>
      <rPr>
        <sz val="8.5"/>
        <rFont val="Times New Roman"/>
        <family val="1"/>
      </rPr>
      <t/>
    </r>
    <phoneticPr fontId="5" type="noConversion"/>
  </si>
  <si>
    <r>
      <t>總人口數</t>
    </r>
    <r>
      <rPr>
        <sz val="8.5"/>
        <rFont val="Times New Roman"/>
        <family val="1"/>
      </rPr>
      <t/>
    </r>
    <phoneticPr fontId="5" type="noConversion"/>
  </si>
  <si>
    <r>
      <t>15歲以上婚姻結構</t>
    </r>
    <r>
      <rPr>
        <sz val="8.5"/>
        <rFont val="Times New Roman"/>
        <family val="1"/>
      </rPr>
      <t/>
    </r>
    <phoneticPr fontId="5" type="noConversion"/>
  </si>
  <si>
    <r>
      <t>未婚</t>
    </r>
    <r>
      <rPr>
        <sz val="8.5"/>
        <rFont val="Times New Roman"/>
        <family val="1"/>
      </rPr>
      <t xml:space="preserve">  </t>
    </r>
    <phoneticPr fontId="5" type="noConversion"/>
  </si>
  <si>
    <r>
      <t>有偶</t>
    </r>
    <r>
      <rPr>
        <sz val="8.5"/>
        <rFont val="Times New Roman"/>
        <family val="1"/>
      </rPr>
      <t xml:space="preserve"> </t>
    </r>
    <phoneticPr fontId="5" type="noConversion"/>
  </si>
  <si>
    <r>
      <t>離婚</t>
    </r>
    <r>
      <rPr>
        <sz val="8.5"/>
        <rFont val="Times New Roman"/>
        <family val="1"/>
      </rPr>
      <t xml:space="preserve"> </t>
    </r>
    <phoneticPr fontId="5" type="noConversion"/>
  </si>
  <si>
    <r>
      <t>喪偶</t>
    </r>
    <r>
      <rPr>
        <sz val="8.5"/>
        <rFont val="Times New Roman"/>
        <family val="1"/>
      </rPr>
      <t xml:space="preserve"> </t>
    </r>
    <phoneticPr fontId="5" type="noConversion"/>
  </si>
  <si>
    <r>
      <t>與外國人結婚人數</t>
    </r>
    <r>
      <rPr>
        <sz val="8.5"/>
        <rFont val="Times New Roman"/>
        <family val="1"/>
      </rPr>
      <t xml:space="preserve"> </t>
    </r>
    <phoneticPr fontId="5" type="noConversion"/>
  </si>
  <si>
    <r>
      <t>與外國人離婚人數</t>
    </r>
    <r>
      <rPr>
        <sz val="8.5"/>
        <rFont val="Times New Roman"/>
        <family val="1"/>
      </rPr>
      <t xml:space="preserve"> </t>
    </r>
    <phoneticPr fontId="5" type="noConversion"/>
  </si>
  <si>
    <t>有偶人口離婚率</t>
    <phoneticPr fontId="5" type="noConversion"/>
  </si>
  <si>
    <r>
      <t>初婚年齡（中位數）</t>
    </r>
    <r>
      <rPr>
        <sz val="8.5"/>
        <rFont val="Times New Roman"/>
        <family val="1"/>
      </rPr>
      <t xml:space="preserve">  </t>
    </r>
    <phoneticPr fontId="5" type="noConversion"/>
  </si>
  <si>
    <t>一般生育率（五歲年齡組，按發生日期）</t>
    <phoneticPr fontId="5" type="noConversion"/>
  </si>
  <si>
    <t>年齡別生育率 （按發生日期）</t>
    <phoneticPr fontId="5" type="noConversion"/>
  </si>
  <si>
    <t>總生育率（五歲年齡組，按發生日期）</t>
    <phoneticPr fontId="5" type="noConversion"/>
  </si>
  <si>
    <r>
      <t>婚生</t>
    </r>
    <r>
      <rPr>
        <sz val="8.5"/>
        <rFont val="Times New Roman"/>
        <family val="1"/>
      </rPr>
      <t xml:space="preserve"> </t>
    </r>
    <phoneticPr fontId="5" type="noConversion"/>
  </si>
  <si>
    <t>非婚生</t>
    <phoneticPr fontId="5" type="noConversion"/>
  </si>
  <si>
    <t>棄嬰</t>
    <phoneticPr fontId="5" type="noConversion"/>
  </si>
  <si>
    <t>單胞胎</t>
    <phoneticPr fontId="5" type="noConversion"/>
  </si>
  <si>
    <t>雙胞胎</t>
    <phoneticPr fontId="5" type="noConversion"/>
  </si>
  <si>
    <t>三胞胎(以上)</t>
    <phoneticPr fontId="5" type="noConversion"/>
  </si>
  <si>
    <t>－按年齡結構</t>
    <phoneticPr fontId="5" type="noConversion"/>
  </si>
  <si>
    <t>－按族群結構</t>
    <phoneticPr fontId="5" type="noConversion"/>
  </si>
  <si>
    <t>15歲以上一般戶長（共同生活戶+單身戶）</t>
    <phoneticPr fontId="5" type="noConversion"/>
  </si>
  <si>
    <t>－按胎數</t>
    <phoneticPr fontId="5" type="noConversion"/>
  </si>
  <si>
    <t>－按出生登記</t>
    <phoneticPr fontId="5" type="noConversion"/>
  </si>
  <si>
    <r>
      <t>嬰兒出總數</t>
    </r>
    <r>
      <rPr>
        <sz val="8.5"/>
        <rFont val="Times New Roman"/>
        <family val="1"/>
      </rPr>
      <t xml:space="preserve">  </t>
    </r>
    <phoneticPr fontId="5" type="noConversion"/>
  </si>
  <si>
    <r>
      <t>嬰兒死亡人數</t>
    </r>
    <r>
      <rPr>
        <sz val="8.5"/>
        <rFont val="Times New Roman"/>
        <family val="1"/>
      </rPr>
      <t xml:space="preserve">      </t>
    </r>
    <phoneticPr fontId="5" type="noConversion"/>
  </si>
  <si>
    <r>
      <t>嬰兒死亡率</t>
    </r>
    <r>
      <rPr>
        <sz val="8.5"/>
        <rFont val="Times New Roman"/>
        <family val="1"/>
      </rPr>
      <t xml:space="preserve">      </t>
    </r>
    <phoneticPr fontId="5" type="noConversion"/>
  </si>
  <si>
    <r>
      <t>孕產婦死亡人數</t>
    </r>
    <r>
      <rPr>
        <sz val="8.5"/>
        <rFont val="Times New Roman"/>
        <family val="1"/>
      </rPr>
      <t xml:space="preserve">      </t>
    </r>
    <phoneticPr fontId="5" type="noConversion"/>
  </si>
  <si>
    <r>
      <t>孕產婦死亡率</t>
    </r>
    <r>
      <rPr>
        <sz val="8.5"/>
        <rFont val="Times New Roman"/>
        <family val="1"/>
      </rPr>
      <t xml:space="preserve">      </t>
    </r>
    <phoneticPr fontId="5" type="noConversion"/>
  </si>
  <si>
    <t>零歲平均餘命</t>
    <phoneticPr fontId="5" type="noConversion"/>
  </si>
  <si>
    <r>
      <t>癌症</t>
    </r>
    <r>
      <rPr>
        <sz val="8.5"/>
        <rFont val="Times New Roman"/>
        <family val="1"/>
      </rPr>
      <t xml:space="preserve">       </t>
    </r>
    <phoneticPr fontId="5" type="noConversion"/>
  </si>
  <si>
    <r>
      <t>肺癌</t>
    </r>
    <r>
      <rPr>
        <sz val="8.5"/>
        <rFont val="Times New Roman"/>
        <family val="1"/>
      </rPr>
      <t xml:space="preserve">  </t>
    </r>
    <phoneticPr fontId="5" type="noConversion"/>
  </si>
  <si>
    <r>
      <t>結腸直腸癌</t>
    </r>
    <r>
      <rPr>
        <sz val="8.5"/>
        <rFont val="Times New Roman"/>
        <family val="1"/>
      </rPr>
      <t xml:space="preserve">  </t>
    </r>
    <phoneticPr fontId="5" type="noConversion"/>
  </si>
  <si>
    <r>
      <t>胃癌</t>
    </r>
    <r>
      <rPr>
        <sz val="8.5"/>
        <rFont val="Times New Roman"/>
        <family val="1"/>
      </rPr>
      <t xml:space="preserve">    </t>
    </r>
    <phoneticPr fontId="5" type="noConversion"/>
  </si>
  <si>
    <r>
      <t>乳癌</t>
    </r>
    <r>
      <rPr>
        <sz val="8.5"/>
        <rFont val="Times New Roman"/>
        <family val="1"/>
      </rPr>
      <t xml:space="preserve">     </t>
    </r>
    <phoneticPr fontId="5" type="noConversion"/>
  </si>
  <si>
    <r>
      <t>子宮頸癌</t>
    </r>
    <r>
      <rPr>
        <sz val="8.5"/>
        <rFont val="Times New Roman"/>
        <family val="1"/>
      </rPr>
      <t xml:space="preserve">  </t>
    </r>
    <phoneticPr fontId="5" type="noConversion"/>
  </si>
  <si>
    <r>
      <t>心臟疾病</t>
    </r>
    <r>
      <rPr>
        <sz val="8.5"/>
        <rFont val="Times New Roman"/>
        <family val="1"/>
      </rPr>
      <t xml:space="preserve">    </t>
    </r>
    <phoneticPr fontId="5" type="noConversion"/>
  </si>
  <si>
    <r>
      <t>腦血管疾病</t>
    </r>
    <r>
      <rPr>
        <sz val="8.5"/>
        <rFont val="Times New Roman"/>
        <family val="1"/>
      </rPr>
      <t xml:space="preserve">    </t>
    </r>
    <phoneticPr fontId="5" type="noConversion"/>
  </si>
  <si>
    <r>
      <t>糖尿病</t>
    </r>
    <r>
      <rPr>
        <sz val="8.5"/>
        <rFont val="Times New Roman"/>
        <family val="1"/>
      </rPr>
      <t xml:space="preserve">    </t>
    </r>
    <phoneticPr fontId="5" type="noConversion"/>
  </si>
  <si>
    <r>
      <t>肺炎</t>
    </r>
    <r>
      <rPr>
        <sz val="8.5"/>
        <rFont val="Times New Roman"/>
        <family val="1"/>
      </rPr>
      <t xml:space="preserve">     </t>
    </r>
    <phoneticPr fontId="5" type="noConversion"/>
  </si>
  <si>
    <r>
      <t>腎炎、腎徵候群及腎性病變</t>
    </r>
    <r>
      <rPr>
        <sz val="8.5"/>
        <rFont val="Times New Roman"/>
        <family val="1"/>
      </rPr>
      <t xml:space="preserve"> </t>
    </r>
    <phoneticPr fontId="5" type="noConversion"/>
  </si>
  <si>
    <r>
      <t>自殺</t>
    </r>
    <r>
      <rPr>
        <sz val="8.5"/>
        <rFont val="Times New Roman"/>
        <family val="1"/>
      </rPr>
      <t xml:space="preserve">   </t>
    </r>
    <phoneticPr fontId="5" type="noConversion"/>
  </si>
  <si>
    <r>
      <t>事故傷害</t>
    </r>
    <r>
      <rPr>
        <sz val="8.5"/>
        <rFont val="Times New Roman"/>
        <family val="1"/>
      </rPr>
      <t xml:space="preserve">    </t>
    </r>
    <phoneticPr fontId="5" type="noConversion"/>
  </si>
  <si>
    <r>
      <t>慢性肝病及肝硬化</t>
    </r>
    <r>
      <rPr>
        <sz val="8.5"/>
        <rFont val="Times New Roman"/>
        <family val="1"/>
      </rPr>
      <t xml:space="preserve">  </t>
    </r>
    <phoneticPr fontId="5" type="noConversion"/>
  </si>
  <si>
    <t>高血壓性疾病</t>
    <phoneticPr fontId="5" type="noConversion"/>
  </si>
  <si>
    <r>
      <t>死亡率</t>
    </r>
    <r>
      <rPr>
        <sz val="8.5"/>
        <rFont val="Times New Roman"/>
        <family val="1"/>
      </rPr>
      <t xml:space="preserve">      </t>
    </r>
    <phoneticPr fontId="5" type="noConversion"/>
  </si>
  <si>
    <r>
      <t>標準化死亡率</t>
    </r>
    <r>
      <rPr>
        <sz val="8.5"/>
        <rFont val="Times New Roman"/>
        <family val="1"/>
      </rPr>
      <t/>
    </r>
    <phoneticPr fontId="5" type="noConversion"/>
  </si>
  <si>
    <t>VIH感染者人數</t>
    <phoneticPr fontId="5" type="noConversion"/>
  </si>
  <si>
    <t>AIDS發病者人數</t>
    <phoneticPr fontId="5" type="noConversion"/>
  </si>
  <si>
    <t>婦女子宮頸抹片篩檢人數</t>
    <phoneticPr fontId="5" type="noConversion"/>
  </si>
  <si>
    <t>外籍勞工參加健檢人數</t>
    <phoneticPr fontId="5" type="noConversion"/>
  </si>
  <si>
    <t>剖腹產率</t>
    <phoneticPr fontId="5" type="noConversion"/>
  </si>
  <si>
    <t>公廁座數</t>
    <phoneticPr fontId="5" type="noConversion"/>
  </si>
  <si>
    <t>健檢合格人數</t>
    <phoneticPr fontId="5" type="noConversion"/>
  </si>
  <si>
    <t>健檢不合格人數</t>
    <phoneticPr fontId="5" type="noConversion"/>
  </si>
  <si>
    <t>全般刑案嫌疑犯人數</t>
    <phoneticPr fontId="5" type="noConversion"/>
  </si>
  <si>
    <r>
      <t>少年嫌疑犯人數</t>
    </r>
    <r>
      <rPr>
        <sz val="8.5"/>
        <rFont val="Times New Roman"/>
        <family val="1"/>
      </rPr>
      <t xml:space="preserve"> </t>
    </r>
    <phoneticPr fontId="5" type="noConversion"/>
  </si>
  <si>
    <t>妨害風化被害人數</t>
    <phoneticPr fontId="5" type="noConversion"/>
  </si>
  <si>
    <t>妨害風化罪嫌疑犯人數</t>
    <phoneticPr fontId="5" type="noConversion"/>
  </si>
  <si>
    <t>妨害婚姻及家庭被害人數</t>
    <phoneticPr fontId="5" type="noConversion"/>
  </si>
  <si>
    <t>妨害婚姻及家庭嫌疑犯人數</t>
    <phoneticPr fontId="5" type="noConversion"/>
  </si>
  <si>
    <t>性侵害案被害人數</t>
    <phoneticPr fontId="5" type="noConversion"/>
  </si>
  <si>
    <t>違反家庭暴力罪嫌疑犯人數</t>
    <phoneticPr fontId="5" type="noConversion"/>
  </si>
  <si>
    <r>
      <t>15</t>
    </r>
    <r>
      <rPr>
        <sz val="8.5"/>
        <rFont val="新細明體"/>
        <family val="1"/>
        <charset val="136"/>
      </rPr>
      <t>歲以上人口教育程度結構</t>
    </r>
    <r>
      <rPr>
        <sz val="8.5"/>
        <rFont val="Times New Roman"/>
        <family val="1"/>
      </rPr>
      <t/>
    </r>
    <phoneticPr fontId="5" type="noConversion"/>
  </si>
  <si>
    <t>高中職</t>
    <phoneticPr fontId="5" type="noConversion"/>
  </si>
  <si>
    <r>
      <t>各級學校教師人數</t>
    </r>
    <r>
      <rPr>
        <sz val="8.5"/>
        <rFont val="Times New Roman"/>
        <family val="1"/>
      </rPr>
      <t/>
    </r>
    <phoneticPr fontId="5" type="noConversion"/>
  </si>
  <si>
    <r>
      <t>各級學校學生數</t>
    </r>
    <r>
      <rPr>
        <sz val="8.5"/>
        <rFont val="Times New Roman"/>
        <family val="1"/>
      </rPr>
      <t/>
    </r>
    <phoneticPr fontId="5" type="noConversion"/>
  </si>
  <si>
    <r>
      <t>原住民學生數</t>
    </r>
    <r>
      <rPr>
        <sz val="8.5"/>
        <rFont val="文鼎中楷外字一"/>
        <family val="3"/>
        <charset val="136"/>
      </rPr>
      <t xml:space="preserve"> </t>
    </r>
    <phoneticPr fontId="5" type="noConversion"/>
  </si>
  <si>
    <r>
      <t>外籍配偶子女學生數</t>
    </r>
    <r>
      <rPr>
        <sz val="8.5"/>
        <rFont val="Times New Roman"/>
        <family val="1"/>
      </rPr>
      <t/>
    </r>
    <phoneticPr fontId="5" type="noConversion"/>
  </si>
  <si>
    <r>
      <t>視力不良率</t>
    </r>
    <r>
      <rPr>
        <sz val="8.5"/>
        <rFont val="Times New Roman"/>
        <family val="1"/>
      </rPr>
      <t/>
    </r>
    <phoneticPr fontId="5" type="noConversion"/>
  </si>
  <si>
    <r>
      <t>中途輟學學生人數</t>
    </r>
    <r>
      <rPr>
        <sz val="8.5"/>
        <rFont val="Times New Roman"/>
        <family val="1"/>
      </rPr>
      <t/>
    </r>
    <phoneticPr fontId="5" type="noConversion"/>
  </si>
  <si>
    <t>課家語課程申請選修學童人數</t>
    <phoneticPr fontId="5" type="noConversion"/>
  </si>
  <si>
    <t xml:space="preserve">勞動力人口 </t>
    <phoneticPr fontId="5" type="noConversion"/>
  </si>
  <si>
    <t xml:space="preserve">勞動力參與率 </t>
    <phoneticPr fontId="5" type="noConversion"/>
  </si>
  <si>
    <t>幼稚園</t>
    <phoneticPr fontId="5" type="noConversion"/>
  </si>
  <si>
    <t>不識字及自修</t>
    <phoneticPr fontId="5" type="noConversion"/>
  </si>
  <si>
    <t>國中(初職)</t>
    <phoneticPr fontId="5" type="noConversion"/>
  </si>
  <si>
    <t>專科</t>
    <phoneticPr fontId="5" type="noConversion"/>
  </si>
  <si>
    <t>大學以上</t>
    <phoneticPr fontId="5" type="noConversion"/>
  </si>
  <si>
    <t>－按教育程度</t>
    <phoneticPr fontId="5" type="noConversion"/>
  </si>
  <si>
    <t xml:space="preserve">－按年齡結構  </t>
    <phoneticPr fontId="5" type="noConversion"/>
  </si>
  <si>
    <t>15-24</t>
    <phoneticPr fontId="5" type="noConversion"/>
  </si>
  <si>
    <t>65歲以上</t>
    <phoneticPr fontId="5" type="noConversion"/>
  </si>
  <si>
    <t>25-29</t>
    <phoneticPr fontId="5" type="noConversion"/>
  </si>
  <si>
    <t>30-34</t>
    <phoneticPr fontId="5" type="noConversion"/>
  </si>
  <si>
    <t>35-39</t>
    <phoneticPr fontId="5" type="noConversion"/>
  </si>
  <si>
    <t>40-44</t>
    <phoneticPr fontId="5" type="noConversion"/>
  </si>
  <si>
    <t>45-49</t>
    <phoneticPr fontId="5" type="noConversion"/>
  </si>
  <si>
    <t>50-54</t>
    <phoneticPr fontId="5" type="noConversion"/>
  </si>
  <si>
    <t>55-59</t>
    <phoneticPr fontId="5" type="noConversion"/>
  </si>
  <si>
    <t>60-64</t>
    <phoneticPr fontId="5" type="noConversion"/>
  </si>
  <si>
    <t xml:space="preserve">就業人數  </t>
    <phoneticPr fontId="5" type="noConversion"/>
  </si>
  <si>
    <t>就業者性別比例</t>
    <phoneticPr fontId="5" type="noConversion"/>
  </si>
  <si>
    <t xml:space="preserve">－按行業結構  </t>
    <phoneticPr fontId="5" type="noConversion"/>
  </si>
  <si>
    <t xml:space="preserve">工業  </t>
    <phoneticPr fontId="5" type="noConversion"/>
  </si>
  <si>
    <t xml:space="preserve">服務業  </t>
    <phoneticPr fontId="5" type="noConversion"/>
  </si>
  <si>
    <t xml:space="preserve">民代及主管人員  </t>
    <phoneticPr fontId="5" type="noConversion"/>
  </si>
  <si>
    <t xml:space="preserve">專業、技術人員  </t>
    <phoneticPr fontId="5" type="noConversion"/>
  </si>
  <si>
    <t>生產操作工及體力工</t>
    <phoneticPr fontId="5" type="noConversion"/>
  </si>
  <si>
    <t xml:space="preserve">其他  </t>
    <phoneticPr fontId="5" type="noConversion"/>
  </si>
  <si>
    <t>雇主</t>
    <phoneticPr fontId="5" type="noConversion"/>
  </si>
  <si>
    <t>自營工作者</t>
    <phoneticPr fontId="5" type="noConversion"/>
  </si>
  <si>
    <t>受私人僱用</t>
    <phoneticPr fontId="5" type="noConversion"/>
  </si>
  <si>
    <t>受政府僱用</t>
    <phoneticPr fontId="5" type="noConversion"/>
  </si>
  <si>
    <t>無酬家屬工作者</t>
    <phoneticPr fontId="5" type="noConversion"/>
  </si>
  <si>
    <t xml:space="preserve">失業人數  </t>
    <phoneticPr fontId="5" type="noConversion"/>
  </si>
  <si>
    <t xml:space="preserve">失業率  </t>
    <phoneticPr fontId="5" type="noConversion"/>
  </si>
  <si>
    <t xml:space="preserve">－按教育程度分  </t>
    <phoneticPr fontId="5" type="noConversion"/>
  </si>
  <si>
    <t xml:space="preserve">－按年齡分 </t>
    <phoneticPr fontId="5" type="noConversion"/>
  </si>
  <si>
    <t xml:space="preserve">非勞動力人數  </t>
    <phoneticPr fontId="5" type="noConversion"/>
  </si>
  <si>
    <t xml:space="preserve">未參與勞動之原因  </t>
    <phoneticPr fontId="5" type="noConversion"/>
  </si>
  <si>
    <t xml:space="preserve">百分比 </t>
    <phoneticPr fontId="5" type="noConversion"/>
  </si>
  <si>
    <t xml:space="preserve">料理家務  </t>
    <phoneticPr fontId="5" type="noConversion"/>
  </si>
  <si>
    <t xml:space="preserve">訓就中心新登記求職人數  </t>
    <phoneticPr fontId="5" type="noConversion"/>
  </si>
  <si>
    <t xml:space="preserve">訓就中心有效求職推介就業人數  </t>
    <phoneticPr fontId="5" type="noConversion"/>
  </si>
  <si>
    <t xml:space="preserve">訓就中心職業訓練結訓人數  </t>
    <phoneticPr fontId="5" type="noConversion"/>
  </si>
  <si>
    <t xml:space="preserve">參與勞資爭議人數  </t>
    <phoneticPr fontId="5" type="noConversion"/>
  </si>
  <si>
    <r>
      <t>家庭經濟戶長性別比率</t>
    </r>
    <r>
      <rPr>
        <sz val="8.5"/>
        <rFont val="Times New Roman"/>
        <family val="1"/>
      </rPr>
      <t xml:space="preserve"> </t>
    </r>
    <phoneticPr fontId="5" type="noConversion"/>
  </si>
  <si>
    <r>
      <t>第二分位組</t>
    </r>
    <r>
      <rPr>
        <sz val="8.5"/>
        <rFont val="Times New Roman"/>
        <family val="1"/>
      </rPr>
      <t xml:space="preserve">  </t>
    </r>
    <phoneticPr fontId="5" type="noConversion"/>
  </si>
  <si>
    <r>
      <t>第三分位組</t>
    </r>
    <r>
      <rPr>
        <sz val="8.5"/>
        <rFont val="Times New Roman"/>
        <family val="1"/>
      </rPr>
      <t xml:space="preserve">  </t>
    </r>
    <phoneticPr fontId="5" type="noConversion"/>
  </si>
  <si>
    <r>
      <t>第四分位組</t>
    </r>
    <r>
      <rPr>
        <sz val="8.5"/>
        <rFont val="Times New Roman"/>
        <family val="1"/>
      </rPr>
      <t xml:space="preserve">  </t>
    </r>
    <phoneticPr fontId="5" type="noConversion"/>
  </si>
  <si>
    <r>
      <t>社會福利</t>
    </r>
    <r>
      <rPr>
        <b/>
        <sz val="10"/>
        <rFont val="Times New Roman"/>
        <family val="1"/>
      </rPr>
      <t xml:space="preserve">  </t>
    </r>
    <phoneticPr fontId="5" type="noConversion"/>
  </si>
  <si>
    <t>戶</t>
    <phoneticPr fontId="5" type="noConversion"/>
  </si>
  <si>
    <t>獨居老人(列冊需關懷)人數</t>
    <phoneticPr fontId="5" type="noConversion"/>
  </si>
  <si>
    <t>婦女福利服務中心機構數</t>
    <phoneticPr fontId="5" type="noConversion"/>
  </si>
  <si>
    <t>個</t>
    <phoneticPr fontId="5" type="noConversion"/>
  </si>
  <si>
    <r>
      <t>特殊境遇婦女人數</t>
    </r>
    <r>
      <rPr>
        <sz val="8.5"/>
        <rFont val="Times New Roman"/>
        <family val="1"/>
      </rPr>
      <t xml:space="preserve"> </t>
    </r>
    <phoneticPr fontId="5" type="noConversion"/>
  </si>
  <si>
    <r>
      <t>特殊境遇婦女人補助人次</t>
    </r>
    <r>
      <rPr>
        <sz val="8.5"/>
        <rFont val="Times New Roman"/>
        <family val="1"/>
      </rPr>
      <t xml:space="preserve"> </t>
    </r>
    <phoneticPr fontId="5" type="noConversion"/>
  </si>
  <si>
    <r>
      <t>人</t>
    </r>
    <r>
      <rPr>
        <sz val="8.5"/>
        <rFont val="新細明體"/>
        <family val="1"/>
        <charset val="136"/>
      </rPr>
      <t>次</t>
    </r>
    <phoneticPr fontId="5" type="noConversion"/>
  </si>
  <si>
    <t>特殊境遇婦女人補助金額</t>
    <phoneticPr fontId="5" type="noConversion"/>
  </si>
  <si>
    <t>萬元</t>
    <phoneticPr fontId="5" type="noConversion"/>
  </si>
  <si>
    <t>領有身心障礙手冊人數</t>
    <phoneticPr fontId="5" type="noConversion"/>
  </si>
  <si>
    <t>件</t>
    <phoneticPr fontId="5" type="noConversion"/>
  </si>
  <si>
    <t>--</t>
    <phoneticPr fontId="5" type="noConversion"/>
  </si>
  <si>
    <r>
      <t>社會局受理性侵害受害者通報件數</t>
    </r>
    <r>
      <rPr>
        <sz val="8.5"/>
        <rFont val="Times New Roman"/>
        <family val="1"/>
      </rPr>
      <t xml:space="preserve"> </t>
    </r>
    <phoneticPr fontId="5" type="noConversion"/>
  </si>
  <si>
    <r>
      <t>社會局受理兒少保護案件受害者通報件數</t>
    </r>
    <r>
      <rPr>
        <sz val="8.5"/>
        <rFont val="Times New Roman"/>
        <family val="1"/>
      </rPr>
      <t xml:space="preserve"> </t>
    </r>
    <phoneticPr fontId="5" type="noConversion"/>
  </si>
  <si>
    <r>
      <t>社會局受理婚姻暴力受害者通報件數</t>
    </r>
    <r>
      <rPr>
        <sz val="8.5"/>
        <rFont val="Times New Roman"/>
        <family val="1"/>
      </rPr>
      <t xml:space="preserve"> </t>
    </r>
    <phoneticPr fontId="5" type="noConversion"/>
  </si>
  <si>
    <r>
      <t>社會局受理老人保護受害者通報件數</t>
    </r>
    <r>
      <rPr>
        <sz val="8.5"/>
        <rFont val="Times New Roman"/>
        <family val="1"/>
      </rPr>
      <t xml:space="preserve"> </t>
    </r>
    <phoneticPr fontId="5" type="noConversion"/>
  </si>
  <si>
    <t>社會局受理性騷擾案申訴成立案件---申訴人</t>
    <phoneticPr fontId="5" type="noConversion"/>
  </si>
  <si>
    <t>社會局受理性騷擾案申訴成立案件---加害人</t>
    <phoneticPr fontId="5" type="noConversion"/>
  </si>
  <si>
    <t>社會局查獲或救援兒少性交易人數</t>
    <phoneticPr fontId="5" type="noConversion"/>
  </si>
  <si>
    <t>社會局緊急短期安置從事性交易兒少人數</t>
    <phoneticPr fontId="5" type="noConversion"/>
  </si>
  <si>
    <t>民間警力人數</t>
    <phoneticPr fontId="5" type="noConversion"/>
  </si>
  <si>
    <t>現有選舉公職人員人數</t>
    <phoneticPr fontId="5" type="noConversion"/>
  </si>
  <si>
    <r>
      <t>市議員</t>
    </r>
    <r>
      <rPr>
        <sz val="8.5"/>
        <rFont val="Times New Roman"/>
        <family val="1"/>
      </rPr>
      <t xml:space="preserve"> </t>
    </r>
    <phoneticPr fontId="5" type="noConversion"/>
  </si>
  <si>
    <t>A1類道路交通事故肇事人數</t>
    <phoneticPr fontId="5" type="noConversion"/>
  </si>
  <si>
    <t>A1類道路交通事故死亡人數</t>
    <phoneticPr fontId="5" type="noConversion"/>
  </si>
  <si>
    <t>A1類道路交通事故受傷人數</t>
    <phoneticPr fontId="5" type="noConversion"/>
  </si>
  <si>
    <t>火災死亡人數</t>
    <phoneticPr fontId="5" type="noConversion"/>
  </si>
  <si>
    <t>火災受傷人數</t>
    <phoneticPr fontId="5" type="noConversion"/>
  </si>
  <si>
    <t>社區發展協會理事長人數</t>
    <phoneticPr fontId="5" type="noConversion"/>
  </si>
  <si>
    <t>－按官職等別分</t>
    <phoneticPr fontId="5" type="noConversion"/>
  </si>
  <si>
    <r>
      <t>民選機關首長</t>
    </r>
    <r>
      <rPr>
        <sz val="8.5"/>
        <rFont val="Times New Roman"/>
        <family val="1"/>
      </rPr>
      <t xml:space="preserve"> </t>
    </r>
    <phoneticPr fontId="5" type="noConversion"/>
  </si>
  <si>
    <r>
      <t>簡任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含相當</t>
    </r>
    <r>
      <rPr>
        <sz val="8.5"/>
        <rFont val="Times New Roman"/>
        <family val="1"/>
      </rPr>
      <t xml:space="preserve">) </t>
    </r>
    <phoneticPr fontId="5" type="noConversion"/>
  </si>
  <si>
    <r>
      <t>薦任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含相當</t>
    </r>
    <r>
      <rPr>
        <sz val="8.5"/>
        <rFont val="Times New Roman"/>
        <family val="1"/>
      </rPr>
      <t xml:space="preserve">) </t>
    </r>
    <phoneticPr fontId="5" type="noConversion"/>
  </si>
  <si>
    <r>
      <t>委任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含相當</t>
    </r>
    <r>
      <rPr>
        <sz val="8.5"/>
        <rFont val="Times New Roman"/>
        <family val="1"/>
      </rPr>
      <t xml:space="preserve">) </t>
    </r>
    <phoneticPr fontId="5" type="noConversion"/>
  </si>
  <si>
    <r>
      <t>雇員</t>
    </r>
    <r>
      <rPr>
        <sz val="8.5"/>
        <rFont val="Times New Roman"/>
        <family val="1"/>
      </rPr>
      <t>(</t>
    </r>
    <r>
      <rPr>
        <sz val="8.5"/>
        <rFont val="新細明體"/>
        <family val="1"/>
        <charset val="136"/>
      </rPr>
      <t>含聘任人員</t>
    </r>
    <r>
      <rPr>
        <sz val="8.5"/>
        <rFont val="Times New Roman"/>
        <family val="1"/>
      </rPr>
      <t xml:space="preserve">) </t>
    </r>
    <phoneticPr fontId="5" type="noConversion"/>
  </si>
  <si>
    <t>醫事人員</t>
    <phoneticPr fontId="5" type="noConversion"/>
  </si>
  <si>
    <r>
      <t>校長及教師</t>
    </r>
    <r>
      <rPr>
        <sz val="8.5"/>
        <rFont val="Times New Roman"/>
        <family val="1"/>
      </rPr>
      <t xml:space="preserve"> </t>
    </r>
    <phoneticPr fontId="5" type="noConversion"/>
  </si>
  <si>
    <t>－按機關別分</t>
    <phoneticPr fontId="5" type="noConversion"/>
  </si>
  <si>
    <r>
      <t>事業機關</t>
    </r>
    <r>
      <rPr>
        <sz val="8.5"/>
        <rFont val="Times New Roman"/>
        <family val="1"/>
      </rPr>
      <t xml:space="preserve"> </t>
    </r>
    <phoneticPr fontId="5" type="noConversion"/>
  </si>
  <si>
    <t>各級學校</t>
    <phoneticPr fontId="5" type="noConversion"/>
  </si>
  <si>
    <t>市府各機關一級主管、二級主管人數</t>
    <phoneticPr fontId="5" type="noConversion"/>
  </si>
  <si>
    <t>推薦</t>
    <phoneticPr fontId="5" type="noConversion"/>
  </si>
  <si>
    <t>當選</t>
    <phoneticPr fontId="5" type="noConversion"/>
  </si>
  <si>
    <t>申請國家賠償受理人數</t>
    <phoneticPr fontId="5" type="noConversion"/>
  </si>
  <si>
    <t>公職人員財產申報人數</t>
    <phoneticPr fontId="5" type="noConversion"/>
  </si>
  <si>
    <t>訴願審議申請人數</t>
    <phoneticPr fontId="5" type="noConversion"/>
  </si>
  <si>
    <t>消費爭議申請人數</t>
    <phoneticPr fontId="5" type="noConversion"/>
  </si>
  <si>
    <t xml:space="preserve">－按職業結構  </t>
    <phoneticPr fontId="5" type="noConversion"/>
  </si>
  <si>
    <t xml:space="preserve">－按從業身分結構  </t>
    <phoneticPr fontId="5" type="noConversion"/>
  </si>
  <si>
    <r>
      <t>社會局受理家庭暴力受害者通報件數</t>
    </r>
    <r>
      <rPr>
        <sz val="8.5"/>
        <rFont val="Times New Roman"/>
        <family val="1"/>
      </rPr>
      <t xml:space="preserve"> </t>
    </r>
    <phoneticPr fontId="5" type="noConversion"/>
  </si>
  <si>
    <t>高中以下各級學校粗在學率</t>
    <phoneticPr fontId="5" type="noConversion"/>
  </si>
  <si>
    <t>The Image of Gendered in Kaohsiung</t>
    <phoneticPr fontId="5" type="noConversion"/>
  </si>
  <si>
    <t>97年開始統計</t>
    <phoneticPr fontId="5" type="noConversion"/>
  </si>
  <si>
    <t>--</t>
  </si>
  <si>
    <r>
      <t>95</t>
    </r>
    <r>
      <rPr>
        <sz val="9"/>
        <rFont val="標楷體"/>
        <family val="4"/>
        <charset val="136"/>
      </rPr>
      <t>年</t>
    </r>
    <phoneticPr fontId="5" type="noConversion"/>
  </si>
  <si>
    <r>
      <t>96</t>
    </r>
    <r>
      <rPr>
        <sz val="9"/>
        <rFont val="標楷體"/>
        <family val="4"/>
        <charset val="136"/>
      </rPr>
      <t>年</t>
    </r>
    <phoneticPr fontId="5" type="noConversion"/>
  </si>
  <si>
    <r>
      <t>97</t>
    </r>
    <r>
      <rPr>
        <sz val="9"/>
        <rFont val="標楷體"/>
        <family val="4"/>
        <charset val="136"/>
      </rPr>
      <t>年</t>
    </r>
    <r>
      <rPr>
        <sz val="9"/>
        <rFont val="新細明體"/>
        <family val="1"/>
        <charset val="136"/>
      </rPr>
      <t/>
    </r>
    <phoneticPr fontId="5" type="noConversion"/>
  </si>
  <si>
    <r>
      <t>98</t>
    </r>
    <r>
      <rPr>
        <sz val="9"/>
        <rFont val="標楷體"/>
        <family val="4"/>
        <charset val="136"/>
      </rPr>
      <t>年</t>
    </r>
    <r>
      <rPr>
        <sz val="9"/>
        <rFont val="新細明體"/>
        <family val="1"/>
        <charset val="136"/>
      </rPr>
      <t/>
    </r>
    <phoneticPr fontId="5" type="noConversion"/>
  </si>
  <si>
    <r>
      <t>99</t>
    </r>
    <r>
      <rPr>
        <sz val="9"/>
        <rFont val="標楷體"/>
        <family val="4"/>
        <charset val="136"/>
      </rPr>
      <t>年</t>
    </r>
    <r>
      <rPr>
        <sz val="9"/>
        <rFont val="新細明體"/>
        <family val="1"/>
        <charset val="136"/>
      </rPr>
      <t/>
    </r>
    <phoneticPr fontId="5" type="noConversion"/>
  </si>
  <si>
    <r>
      <t>0-14</t>
    </r>
    <r>
      <rPr>
        <sz val="8.5"/>
        <rFont val="標楷體"/>
        <family val="4"/>
        <charset val="136"/>
      </rPr>
      <t>歲</t>
    </r>
    <phoneticPr fontId="5" type="noConversion"/>
  </si>
  <si>
    <r>
      <t>15-64</t>
    </r>
    <r>
      <rPr>
        <sz val="8.5"/>
        <rFont val="標楷體"/>
        <family val="4"/>
        <charset val="136"/>
      </rPr>
      <t>歲</t>
    </r>
    <phoneticPr fontId="5" type="noConversion"/>
  </si>
  <si>
    <r>
      <t>65</t>
    </r>
    <r>
      <rPr>
        <sz val="8.5"/>
        <rFont val="標楷體"/>
        <family val="4"/>
        <charset val="136"/>
      </rPr>
      <t>歲以上</t>
    </r>
    <phoneticPr fontId="5" type="noConversion"/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</si>
  <si>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新細明體"/>
        <family val="1"/>
        <charset val="136"/>
      </rPr>
      <t/>
    </r>
    <phoneticPr fontId="5" type="noConversion"/>
  </si>
  <si>
    <t>15-24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</si>
  <si>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</si>
  <si>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</si>
  <si>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</si>
  <si>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</si>
  <si>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</si>
  <si>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</si>
  <si>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</si>
  <si>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</si>
  <si>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新細明體"/>
        <family val="1"/>
        <charset val="136"/>
      </rPr>
      <t/>
    </r>
    <phoneticPr fontId="5" type="noConversion"/>
  </si>
  <si>
    <r>
      <rPr>
        <sz val="9"/>
        <rFont val="標楷體"/>
        <family val="4"/>
        <charset val="136"/>
      </rPr>
      <t>女性</t>
    </r>
    <phoneticPr fontId="5" type="noConversion"/>
  </si>
  <si>
    <r>
      <rPr>
        <sz val="9"/>
        <rFont val="標楷體"/>
        <family val="4"/>
        <charset val="136"/>
      </rPr>
      <t>男性</t>
    </r>
    <phoneticPr fontId="5" type="noConversion"/>
  </si>
  <si>
    <r>
      <rPr>
        <sz val="8.5"/>
        <rFont val="標楷體"/>
        <family val="4"/>
        <charset val="136"/>
      </rPr>
      <t>年底總人口數</t>
    </r>
    <phoneticPr fontId="5" type="noConversion"/>
  </si>
  <si>
    <r>
      <rPr>
        <sz val="8.5"/>
        <rFont val="標楷體"/>
        <family val="4"/>
        <charset val="136"/>
      </rPr>
      <t>－按年齡結構</t>
    </r>
    <phoneticPr fontId="5" type="noConversion"/>
  </si>
  <si>
    <r>
      <rPr>
        <sz val="8.5"/>
        <rFont val="標楷體"/>
        <family val="4"/>
        <charset val="136"/>
      </rPr>
      <t>年底原住民人口數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</si>
  <si>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－按族群結構</t>
    </r>
    <phoneticPr fontId="5" type="noConversion"/>
  </si>
  <si>
    <r>
      <rPr>
        <sz val="8.5"/>
        <rFont val="標楷體"/>
        <family val="4"/>
        <charset val="136"/>
      </rPr>
      <t>山地原住民</t>
    </r>
    <phoneticPr fontId="5" type="noConversion"/>
  </si>
  <si>
    <r>
      <rPr>
        <sz val="8.5"/>
        <rFont val="標楷體"/>
        <family val="4"/>
        <charset val="136"/>
      </rPr>
      <t>平地原住民</t>
    </r>
    <phoneticPr fontId="5" type="noConversion"/>
  </si>
  <si>
    <r>
      <rPr>
        <sz val="8.5"/>
        <rFont val="標楷體"/>
        <family val="4"/>
        <charset val="136"/>
      </rPr>
      <t>年底外僑居留人口數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</si>
  <si>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年增率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</si>
  <si>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出生登記人數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</si>
  <si>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死亡登記人數</t>
    </r>
    <phoneticPr fontId="5" type="noConversion"/>
  </si>
  <si>
    <r>
      <rPr>
        <sz val="8.5"/>
        <rFont val="標楷體"/>
        <family val="4"/>
        <charset val="136"/>
      </rPr>
      <t>遷入數</t>
    </r>
    <phoneticPr fontId="5" type="noConversion"/>
  </si>
  <si>
    <r>
      <rPr>
        <sz val="8.5"/>
        <rFont val="標楷體"/>
        <family val="4"/>
        <charset val="136"/>
      </rPr>
      <t>遷出數</t>
    </r>
    <phoneticPr fontId="5" type="noConversion"/>
  </si>
  <si>
    <r>
      <rPr>
        <sz val="8.5"/>
        <rFont val="標楷體"/>
        <family val="4"/>
        <charset val="136"/>
      </rPr>
      <t>年底</t>
    </r>
    <r>
      <rPr>
        <sz val="8.5"/>
        <rFont val="Times New Roman"/>
        <family val="1"/>
      </rPr>
      <t>15</t>
    </r>
    <r>
      <rPr>
        <sz val="8.5"/>
        <rFont val="標楷體"/>
        <family val="4"/>
        <charset val="136"/>
      </rPr>
      <t>歲以上一般戶長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共同生活戶</t>
    </r>
    <r>
      <rPr>
        <sz val="8.5"/>
        <rFont val="Times New Roman"/>
        <family val="1"/>
      </rPr>
      <t>+</t>
    </r>
    <r>
      <rPr>
        <sz val="8.5"/>
        <rFont val="標楷體"/>
        <family val="4"/>
        <charset val="136"/>
      </rPr>
      <t>單身戶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</si>
  <si>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年底單身戶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</si>
  <si>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年底</t>
    </r>
    <r>
      <rPr>
        <sz val="8.5"/>
        <rFont val="Times New Roman"/>
        <family val="1"/>
      </rPr>
      <t>15</t>
    </r>
    <r>
      <rPr>
        <sz val="8.5"/>
        <rFont val="標楷體"/>
        <family val="4"/>
        <charset val="136"/>
      </rPr>
      <t>歲以上婚姻結構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</si>
  <si>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未婚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</si>
  <si>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年底大陸與外籍配偶人數</t>
    </r>
    <r>
      <rPr>
        <sz val="8.5"/>
        <rFont val="Times New Roman"/>
        <family val="1"/>
      </rPr>
      <t/>
    </r>
    <phoneticPr fontId="5" type="noConversion"/>
  </si>
  <si>
    <r>
      <t xml:space="preserve">     </t>
    </r>
    <r>
      <rPr>
        <sz val="8.5"/>
        <rFont val="標楷體"/>
        <family val="4"/>
        <charset val="136"/>
      </rPr>
      <t>與外國人結婚人數</t>
    </r>
    <r>
      <rPr>
        <sz val="8.5"/>
        <rFont val="Times New Roman"/>
        <family val="1"/>
      </rPr>
      <t xml:space="preserve"> </t>
    </r>
    <phoneticPr fontId="5" type="noConversion"/>
  </si>
  <si>
    <r>
      <t xml:space="preserve">     </t>
    </r>
    <r>
      <rPr>
        <sz val="8.5"/>
        <rFont val="標楷體"/>
        <family val="4"/>
        <charset val="136"/>
      </rPr>
      <t>與外國人離婚人數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</si>
  <si>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初婚年齡（中位數，按發生日期）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</si>
  <si>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初婚率</t>
    </r>
    <r>
      <rPr>
        <sz val="8.5"/>
        <rFont val="Times New Roman"/>
        <family val="1"/>
      </rPr>
      <t xml:space="preserve">  (</t>
    </r>
    <r>
      <rPr>
        <sz val="8.5"/>
        <rFont val="標楷體"/>
        <family val="4"/>
        <charset val="136"/>
      </rPr>
      <t>按發生日期</t>
    </r>
    <r>
      <rPr>
        <sz val="8.5"/>
        <rFont val="Times New Roman"/>
        <family val="1"/>
      </rPr>
      <t xml:space="preserve">)  </t>
    </r>
    <phoneticPr fontId="5" type="noConversion"/>
  </si>
  <si>
    <r>
      <rPr>
        <sz val="8.5"/>
        <rFont val="標楷體"/>
        <family val="4"/>
        <charset val="136"/>
      </rPr>
      <t>再婚率</t>
    </r>
    <r>
      <rPr>
        <sz val="8.5"/>
        <rFont val="Times New Roman"/>
        <family val="1"/>
      </rPr>
      <t xml:space="preserve">  (</t>
    </r>
    <r>
      <rPr>
        <sz val="8.5"/>
        <rFont val="標楷體"/>
        <family val="4"/>
        <charset val="136"/>
      </rPr>
      <t>按發生日期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</si>
  <si>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有偶人口離婚率</t>
    </r>
    <r>
      <rPr>
        <sz val="8.5"/>
        <rFont val="Times New Roman"/>
        <family val="1"/>
      </rPr>
      <t xml:space="preserve">  (</t>
    </r>
    <r>
      <rPr>
        <sz val="8.5"/>
        <rFont val="標楷體"/>
        <family val="4"/>
        <charset val="136"/>
      </rPr>
      <t>按發生日期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</si>
  <si>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一般生育率（五歲年齡組，按發生日期）</t>
    </r>
    <phoneticPr fontId="5" type="noConversion"/>
  </si>
  <si>
    <r>
      <rPr>
        <sz val="8.5"/>
        <rFont val="標楷體"/>
        <family val="4"/>
        <charset val="136"/>
      </rPr>
      <t>年齡別生育率</t>
    </r>
    <r>
      <rPr>
        <sz val="8.5"/>
        <rFont val="Times New Roman"/>
        <family val="1"/>
      </rPr>
      <t xml:space="preserve"> </t>
    </r>
    <r>
      <rPr>
        <sz val="8.5"/>
        <rFont val="標楷體"/>
        <family val="4"/>
        <charset val="136"/>
      </rPr>
      <t>（按發生日期）</t>
    </r>
    <phoneticPr fontId="5" type="noConversion"/>
  </si>
  <si>
    <r>
      <t>15-19</t>
    </r>
    <r>
      <rPr>
        <sz val="8.5"/>
        <rFont val="標楷體"/>
        <family val="4"/>
        <charset val="136"/>
      </rPr>
      <t>歲</t>
    </r>
    <phoneticPr fontId="5" type="noConversion"/>
  </si>
  <si>
    <r>
      <t>25-29</t>
    </r>
    <r>
      <rPr>
        <sz val="8.5"/>
        <rFont val="標楷體"/>
        <family val="4"/>
        <charset val="136"/>
      </rPr>
      <t>歲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</si>
  <si>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嬰兒出生總數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</si>
  <si>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－按出生登記</t>
    </r>
    <phoneticPr fontId="5" type="noConversion"/>
  </si>
  <si>
    <r>
      <rPr>
        <sz val="8.5"/>
        <rFont val="標楷體"/>
        <family val="4"/>
        <charset val="136"/>
      </rPr>
      <t>婚生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</si>
  <si>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非婚生</t>
    </r>
    <phoneticPr fontId="5" type="noConversion"/>
  </si>
  <si>
    <r>
      <rPr>
        <sz val="8.5"/>
        <rFont val="標楷體"/>
        <family val="4"/>
        <charset val="136"/>
      </rPr>
      <t>－按胎數</t>
    </r>
    <phoneticPr fontId="5" type="noConversion"/>
  </si>
  <si>
    <r>
      <rPr>
        <sz val="8.5"/>
        <rFont val="標楷體"/>
        <family val="4"/>
        <charset val="136"/>
      </rPr>
      <t>單胞胎</t>
    </r>
    <phoneticPr fontId="5" type="noConversion"/>
  </si>
  <si>
    <r>
      <rPr>
        <sz val="8.5"/>
        <rFont val="標楷體"/>
        <family val="4"/>
        <charset val="136"/>
      </rPr>
      <t>雙胞胎</t>
    </r>
    <phoneticPr fontId="5" type="noConversion"/>
  </si>
  <si>
    <r>
      <rPr>
        <sz val="8.5"/>
        <rFont val="標楷體"/>
        <family val="4"/>
        <charset val="136"/>
      </rPr>
      <t>三胞胎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以上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</si>
  <si>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高職</t>
    </r>
  </si>
  <si>
    <r>
      <rPr>
        <sz val="8.5"/>
        <rFont val="標楷體"/>
        <family val="4"/>
        <charset val="136"/>
      </rPr>
      <t>國中</t>
    </r>
  </si>
  <si>
    <r>
      <rPr>
        <sz val="8.5"/>
        <rFont val="標楷體"/>
        <family val="4"/>
        <charset val="136"/>
      </rPr>
      <t>國小</t>
    </r>
  </si>
  <si>
    <r>
      <t>65</t>
    </r>
    <r>
      <rPr>
        <sz val="8.5"/>
        <rFont val="標楷體"/>
        <family val="4"/>
        <charset val="136"/>
      </rPr>
      <t>歲以上</t>
    </r>
  </si>
  <si>
    <r>
      <rPr>
        <sz val="8.5"/>
        <rFont val="標楷體"/>
        <family val="4"/>
        <charset val="136"/>
      </rPr>
      <t>專業人員</t>
    </r>
    <r>
      <rPr>
        <sz val="8.5"/>
        <rFont val="Times New Roman"/>
        <family val="1"/>
      </rPr>
      <t xml:space="preserve"> </t>
    </r>
  </si>
  <si>
    <r>
      <rPr>
        <sz val="8.5"/>
        <rFont val="標楷體"/>
        <family val="4"/>
        <charset val="136"/>
      </rPr>
      <t>取得不動產繼承登記繼承人數</t>
    </r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</si>
  <si>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新細明體"/>
        <family val="1"/>
        <charset val="136"/>
      </rPr>
      <t/>
    </r>
    <phoneticPr fontId="5" type="noConversion"/>
  </si>
  <si>
    <t>...</t>
  </si>
  <si>
    <r>
      <rPr>
        <sz val="9"/>
        <rFont val="標楷體"/>
        <family val="4"/>
        <charset val="136"/>
      </rPr>
      <t>編
號</t>
    </r>
    <phoneticPr fontId="5" type="noConversion"/>
  </si>
  <si>
    <r>
      <rPr>
        <sz val="9"/>
        <rFont val="標楷體"/>
        <family val="4"/>
        <charset val="136"/>
      </rPr>
      <t>單　　位</t>
    </r>
    <phoneticPr fontId="5" type="noConversion"/>
  </si>
  <si>
    <r>
      <rPr>
        <sz val="8.5"/>
        <rFont val="標楷體"/>
        <family val="4"/>
        <charset val="136"/>
      </rPr>
      <t>人</t>
    </r>
    <phoneticPr fontId="5" type="noConversion"/>
  </si>
  <si>
    <r>
      <rPr>
        <sz val="8.5"/>
        <rFont val="標楷體"/>
        <family val="4"/>
        <charset val="136"/>
      </rPr>
      <t>百分比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</si>
  <si>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人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</si>
  <si>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千分比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</si>
  <si>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歲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</si>
  <si>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人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</si>
  <si>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人</t>
    </r>
  </si>
  <si>
    <r>
      <rPr>
        <sz val="8.5"/>
        <rFont val="標楷體"/>
        <family val="4"/>
        <charset val="136"/>
      </rPr>
      <t>申請醫療與喪葬補助人數</t>
    </r>
    <phoneticPr fontId="5" type="noConversion"/>
  </si>
  <si>
    <r>
      <rPr>
        <sz val="8.5"/>
        <rFont val="標楷體"/>
        <family val="4"/>
        <charset val="136"/>
      </rPr>
      <t>百分比</t>
    </r>
    <r>
      <rPr>
        <sz val="8.5"/>
        <rFont val="Times New Roman"/>
        <family val="1"/>
      </rPr>
      <t xml:space="preserve"> </t>
    </r>
  </si>
  <si>
    <r>
      <rPr>
        <sz val="8.5"/>
        <rFont val="標楷體"/>
        <family val="4"/>
        <charset val="136"/>
      </rPr>
      <t>百分比</t>
    </r>
  </si>
  <si>
    <r>
      <rPr>
        <sz val="8.5"/>
        <rFont val="標楷體"/>
        <family val="4"/>
        <charset val="136"/>
      </rPr>
      <t>年底現有選舉公職人員人數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</si>
  <si>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立法委員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</si>
  <si>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市議員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</si>
  <si>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元</t>
    </r>
  </si>
  <si>
    <r>
      <rPr>
        <sz val="8.5"/>
        <rFont val="標楷體"/>
        <family val="4"/>
        <charset val="136"/>
      </rPr>
      <t>極重度</t>
    </r>
  </si>
  <si>
    <r>
      <rPr>
        <sz val="8.5"/>
        <rFont val="標楷體"/>
        <family val="4"/>
        <charset val="136"/>
      </rPr>
      <t>人次</t>
    </r>
  </si>
  <si>
    <r>
      <rPr>
        <sz val="8.5"/>
        <rFont val="標楷體"/>
        <family val="4"/>
        <charset val="136"/>
      </rPr>
      <t>戶</t>
    </r>
  </si>
  <si>
    <r>
      <rPr>
        <sz val="8.5"/>
        <rFont val="標楷體"/>
        <family val="4"/>
        <charset val="136"/>
      </rPr>
      <t>開發區公共工程拆遷補償人數</t>
    </r>
  </si>
  <si>
    <r>
      <rPr>
        <sz val="8.5"/>
        <rFont val="標楷體"/>
        <family val="4"/>
        <charset val="136"/>
      </rPr>
      <t>農地重劃區受領補償人數</t>
    </r>
  </si>
  <si>
    <r>
      <rPr>
        <sz val="9"/>
        <rFont val="標楷體"/>
        <family val="4"/>
        <charset val="136"/>
      </rPr>
      <t>項　　目</t>
    </r>
    <phoneticPr fontId="5" type="noConversion"/>
  </si>
  <si>
    <r>
      <rPr>
        <sz val="8.5"/>
        <rFont val="標楷體"/>
        <family val="4"/>
        <charset val="136"/>
      </rPr>
      <t>受理性侵害通報受害者人數</t>
    </r>
  </si>
  <si>
    <r>
      <rPr>
        <sz val="8.5"/>
        <rFont val="標楷體"/>
        <family val="4"/>
        <charset val="136"/>
      </rPr>
      <t>受理兒童少年保護案件通報受害者人數</t>
    </r>
  </si>
  <si>
    <r>
      <rPr>
        <sz val="8.5"/>
        <rFont val="標楷體"/>
        <family val="4"/>
        <charset val="136"/>
      </rPr>
      <t>受理性騷擾案申訴成立案件</t>
    </r>
    <r>
      <rPr>
        <sz val="8.5"/>
        <rFont val="Times New Roman"/>
        <family val="1"/>
      </rPr>
      <t>---</t>
    </r>
    <r>
      <rPr>
        <sz val="8.5"/>
        <rFont val="標楷體"/>
        <family val="4"/>
        <charset val="136"/>
      </rPr>
      <t>申訴人</t>
    </r>
  </si>
  <si>
    <r>
      <rPr>
        <sz val="8.5"/>
        <rFont val="標楷體"/>
        <family val="4"/>
        <charset val="136"/>
      </rPr>
      <t>受理性騷擾案申訴成立案件</t>
    </r>
    <r>
      <rPr>
        <sz val="8.5"/>
        <rFont val="Times New Roman"/>
        <family val="1"/>
      </rPr>
      <t>---</t>
    </r>
    <r>
      <rPr>
        <sz val="8.5"/>
        <rFont val="標楷體"/>
        <family val="4"/>
        <charset val="136"/>
      </rPr>
      <t>加害人</t>
    </r>
  </si>
  <si>
    <r>
      <rPr>
        <sz val="8.5"/>
        <rFont val="標楷體"/>
        <family val="4"/>
        <charset val="136"/>
      </rPr>
      <t>查獲或救援兒少性交易人數</t>
    </r>
  </si>
  <si>
    <r>
      <rPr>
        <sz val="8.5"/>
        <rFont val="標楷體"/>
        <family val="4"/>
        <charset val="136"/>
      </rPr>
      <t>緊急短期安置從事性交易兒少人數</t>
    </r>
  </si>
  <si>
    <r>
      <rPr>
        <sz val="8.5"/>
        <rFont val="標楷體"/>
        <family val="4"/>
        <charset val="136"/>
      </rPr>
      <t>博愛卡辦卡人數</t>
    </r>
  </si>
  <si>
    <r>
      <rPr>
        <sz val="8.5"/>
        <rFont val="標楷體"/>
        <family val="4"/>
        <charset val="136"/>
      </rPr>
      <t>老人修繕住屋補助申請人數</t>
    </r>
  </si>
  <si>
    <r>
      <rPr>
        <sz val="8.5"/>
        <rFont val="標楷體"/>
        <family val="4"/>
        <charset val="136"/>
      </rPr>
      <t>各區老人活動中心月平均服務人數</t>
    </r>
  </si>
  <si>
    <r>
      <rPr>
        <sz val="8.5"/>
        <rFont val="標楷體"/>
        <family val="4"/>
        <charset val="136"/>
      </rPr>
      <t>申請辦理全民健康保險保費自付額核退者人數</t>
    </r>
  </si>
  <si>
    <r>
      <rPr>
        <sz val="8.5"/>
        <rFont val="標楷體"/>
        <family val="4"/>
        <charset val="136"/>
      </rPr>
      <t>推展老人福利服務補助要點補助人數</t>
    </r>
  </si>
  <si>
    <r>
      <rPr>
        <sz val="8.5"/>
        <rFont val="標楷體"/>
        <family val="4"/>
        <charset val="136"/>
      </rPr>
      <t>申請重度以上身心障礙者福利津貼補助通過人數</t>
    </r>
  </si>
  <si>
    <r>
      <rPr>
        <sz val="8.5"/>
        <rFont val="標楷體"/>
        <family val="4"/>
        <charset val="136"/>
      </rPr>
      <t>聽語障者申請手譯員服務人數</t>
    </r>
  </si>
  <si>
    <r>
      <rPr>
        <sz val="8.5"/>
        <rFont val="標楷體"/>
        <family val="4"/>
        <charset val="136"/>
      </rPr>
      <t>身心障礙者日間照顧及住宿式照顧費用補助人數</t>
    </r>
  </si>
  <si>
    <r>
      <rPr>
        <sz val="8.5"/>
        <rFont val="標楷體"/>
        <family val="4"/>
        <charset val="136"/>
      </rPr>
      <t>發展遲緩兒童通報人數</t>
    </r>
  </si>
  <si>
    <r>
      <rPr>
        <sz val="8.5"/>
        <color indexed="8"/>
        <rFont val="標楷體"/>
        <family val="4"/>
        <charset val="136"/>
      </rPr>
      <t>家庭暴力被害人補助人次</t>
    </r>
  </si>
  <si>
    <r>
      <rPr>
        <sz val="8.5"/>
        <rFont val="標楷體"/>
        <family val="4"/>
        <charset val="136"/>
      </rPr>
      <t>年底公車司機人數</t>
    </r>
  </si>
  <si>
    <t>填報機關</t>
    <phoneticPr fontId="5" type="noConversion"/>
  </si>
  <si>
    <t>社會局</t>
    <phoneticPr fontId="5" type="noConversion"/>
  </si>
  <si>
    <t>秘書處</t>
  </si>
  <si>
    <t>地政局</t>
  </si>
  <si>
    <t>財政局</t>
  </si>
  <si>
    <t>勞工局</t>
  </si>
  <si>
    <t>警察局</t>
  </si>
  <si>
    <t>教育局</t>
  </si>
  <si>
    <t>文化局</t>
  </si>
  <si>
    <t>殯葬處</t>
  </si>
  <si>
    <t>人事處</t>
  </si>
  <si>
    <t>海洋局</t>
  </si>
  <si>
    <t>農業局</t>
  </si>
  <si>
    <t>水利局</t>
  </si>
  <si>
    <t>捷運局</t>
  </si>
  <si>
    <t>交通局</t>
  </si>
  <si>
    <t>…</t>
    <phoneticPr fontId="3" type="noConversion"/>
  </si>
  <si>
    <r>
      <rPr>
        <sz val="8.5"/>
        <color indexed="8"/>
        <rFont val="標楷體"/>
        <family val="4"/>
        <charset val="136"/>
      </rPr>
      <t>導盲犬申請人數</t>
    </r>
  </si>
  <si>
    <r>
      <rPr>
        <sz val="8.5"/>
        <color indexed="8"/>
        <rFont val="標楷體"/>
        <family val="4"/>
        <charset val="136"/>
      </rPr>
      <t>急難救助辦法申請人數</t>
    </r>
  </si>
  <si>
    <r>
      <rPr>
        <sz val="8.5"/>
        <color indexed="8"/>
        <rFont val="標楷體"/>
        <family val="4"/>
        <charset val="136"/>
      </rPr>
      <t>災害救助金救助人數</t>
    </r>
  </si>
  <si>
    <r>
      <rPr>
        <sz val="8.5"/>
        <color indexed="8"/>
        <rFont val="標楷體"/>
        <family val="4"/>
        <charset val="136"/>
      </rPr>
      <t>低收入戶孕產婦及嬰幼兒營養補助辦法補助人數</t>
    </r>
  </si>
  <si>
    <r>
      <rPr>
        <sz val="8.5"/>
        <color indexed="8"/>
        <rFont val="標楷體"/>
        <family val="4"/>
        <charset val="136"/>
      </rPr>
      <t>低收入戶子女生活扶助辦法扶助人數</t>
    </r>
  </si>
  <si>
    <r>
      <rPr>
        <sz val="8.5"/>
        <color indexed="8"/>
        <rFont val="標楷體"/>
        <family val="4"/>
        <charset val="136"/>
      </rPr>
      <t>中低收入老人生活津貼補助人數</t>
    </r>
  </si>
  <si>
    <r>
      <rPr>
        <sz val="8.5"/>
        <color indexed="8"/>
        <rFont val="標楷體"/>
        <family val="4"/>
        <charset val="136"/>
      </rPr>
      <t>敬老卡辦卡人數</t>
    </r>
  </si>
  <si>
    <r>
      <rPr>
        <sz val="8.5"/>
        <color indexed="8"/>
        <rFont val="標楷體"/>
        <family val="4"/>
        <charset val="136"/>
      </rPr>
      <t>早期療育費用補助申請通過人數</t>
    </r>
  </si>
  <si>
    <r>
      <rPr>
        <sz val="8.5"/>
        <color indexed="8"/>
        <rFont val="標楷體"/>
        <family val="4"/>
        <charset val="136"/>
      </rPr>
      <t>單親家庭扶助辦法補助人數</t>
    </r>
  </si>
  <si>
    <r>
      <rPr>
        <sz val="8.5"/>
        <color indexed="8"/>
        <rFont val="標楷體"/>
        <family val="4"/>
        <charset val="136"/>
      </rPr>
      <t>弱勢兒童及少年生活扶助辦法補助人數</t>
    </r>
  </si>
  <si>
    <r>
      <rPr>
        <sz val="8.5"/>
        <color indexed="8"/>
        <rFont val="標楷體"/>
        <family val="4"/>
        <charset val="136"/>
      </rPr>
      <t>單親家園入住戶數</t>
    </r>
  </si>
  <si>
    <r>
      <rPr>
        <sz val="8.5"/>
        <color indexed="8"/>
        <rFont val="標楷體"/>
        <family val="4"/>
        <charset val="136"/>
      </rPr>
      <t>社會福利服務場地借用、使用人次</t>
    </r>
  </si>
  <si>
    <r>
      <rPr>
        <sz val="8.5"/>
        <color indexed="8"/>
        <rFont val="標楷體"/>
        <family val="4"/>
        <charset val="136"/>
      </rPr>
      <t>借用社福場地辦理活動之使用人次</t>
    </r>
  </si>
  <si>
    <r>
      <rPr>
        <sz val="8.5"/>
        <color indexed="8"/>
        <rFont val="標楷體"/>
        <family val="4"/>
        <charset val="136"/>
      </rPr>
      <t>性侵害被害人補助人數</t>
    </r>
  </si>
  <si>
    <r>
      <rPr>
        <sz val="8.5"/>
        <rFont val="標楷體"/>
        <family val="4"/>
        <charset val="136"/>
      </rPr>
      <t>市議員及里長福利互助受領補助人數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不含死亡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</si>
  <si>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市議員及里長福利互助人死亡受領補助人數</t>
    </r>
    <phoneticPr fontId="5" type="noConversion"/>
  </si>
  <si>
    <r>
      <rPr>
        <sz val="8.5"/>
        <rFont val="標楷體"/>
        <family val="4"/>
        <charset val="136"/>
      </rPr>
      <t>市長</t>
    </r>
    <phoneticPr fontId="5" type="noConversion"/>
  </si>
  <si>
    <r>
      <rPr>
        <sz val="8.5"/>
        <rFont val="標楷體"/>
        <family val="4"/>
        <charset val="136"/>
      </rPr>
      <t>副市長</t>
    </r>
    <phoneticPr fontId="5" type="noConversion"/>
  </si>
  <si>
    <r>
      <rPr>
        <sz val="8.5"/>
        <rFont val="標楷體"/>
        <family val="4"/>
        <charset val="136"/>
      </rPr>
      <t>秘書長</t>
    </r>
    <phoneticPr fontId="5" type="noConversion"/>
  </si>
  <si>
    <r>
      <rPr>
        <sz val="8.5"/>
        <rFont val="標楷體"/>
        <family val="4"/>
        <charset val="136"/>
      </rPr>
      <t>副秘書長</t>
    </r>
    <phoneticPr fontId="5" type="noConversion"/>
  </si>
  <si>
    <r>
      <rPr>
        <sz val="8.5"/>
        <rFont val="標楷體"/>
        <family val="4"/>
        <charset val="136"/>
      </rPr>
      <t>公教員工輔購住宅貸款戶戶長人數</t>
    </r>
    <phoneticPr fontId="5" type="noConversion"/>
  </si>
  <si>
    <r>
      <rPr>
        <sz val="8.5"/>
        <rFont val="標楷體"/>
        <family val="4"/>
        <charset val="136"/>
      </rPr>
      <t>公教員工急難貸款戶戶長人數</t>
    </r>
    <phoneticPr fontId="5" type="noConversion"/>
  </si>
  <si>
    <r>
      <rPr>
        <sz val="8.5"/>
        <rFont val="標楷體"/>
        <family val="4"/>
        <charset val="136"/>
      </rPr>
      <t>公教員工急難貸款申請人數</t>
    </r>
    <phoneticPr fontId="5" type="noConversion"/>
  </si>
  <si>
    <r>
      <rPr>
        <sz val="8.5"/>
        <rFont val="標楷體"/>
        <family val="4"/>
        <charset val="136"/>
      </rPr>
      <t>年底公教人員數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</si>
  <si>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－按官職等別分</t>
    </r>
    <phoneticPr fontId="5" type="noConversion"/>
  </si>
  <si>
    <r>
      <rPr>
        <sz val="8.5"/>
        <rFont val="標楷體"/>
        <family val="4"/>
        <charset val="136"/>
      </rPr>
      <t>政務人員</t>
    </r>
    <r>
      <rPr>
        <sz val="8.5"/>
        <rFont val="Times New Roman"/>
        <family val="1"/>
      </rPr>
      <t xml:space="preserve"> </t>
    </r>
    <r>
      <rPr>
        <sz val="8.5"/>
        <rFont val="標楷體"/>
        <family val="4"/>
        <charset val="136"/>
      </rPr>
      <t>（特任人員、比照簡任）</t>
    </r>
    <phoneticPr fontId="5" type="noConversion"/>
  </si>
  <si>
    <r>
      <rPr>
        <sz val="8.5"/>
        <rFont val="標楷體"/>
        <family val="4"/>
        <charset val="136"/>
      </rPr>
      <t>民選機關首長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</si>
  <si>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簡任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含相當</t>
    </r>
    <r>
      <rPr>
        <sz val="8.5"/>
        <rFont val="Times New Roman"/>
        <family val="1"/>
      </rPr>
      <t xml:space="preserve">) </t>
    </r>
    <phoneticPr fontId="5" type="noConversion"/>
  </si>
  <si>
    <r>
      <rPr>
        <sz val="8.5"/>
        <rFont val="標楷體"/>
        <family val="4"/>
        <charset val="136"/>
      </rPr>
      <t>薦任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含相當</t>
    </r>
    <r>
      <rPr>
        <sz val="8.5"/>
        <rFont val="Times New Roman"/>
        <family val="1"/>
      </rPr>
      <t xml:space="preserve">) </t>
    </r>
    <phoneticPr fontId="5" type="noConversion"/>
  </si>
  <si>
    <r>
      <rPr>
        <sz val="8.5"/>
        <rFont val="標楷體"/>
        <family val="4"/>
        <charset val="136"/>
      </rPr>
      <t>委任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含相當</t>
    </r>
    <r>
      <rPr>
        <sz val="8.5"/>
        <rFont val="Times New Roman"/>
        <family val="1"/>
      </rPr>
      <t xml:space="preserve">) </t>
    </r>
    <phoneticPr fontId="5" type="noConversion"/>
  </si>
  <si>
    <r>
      <rPr>
        <sz val="8.5"/>
        <rFont val="標楷體"/>
        <family val="4"/>
        <charset val="136"/>
      </rPr>
      <t>雇員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含聘任人員</t>
    </r>
    <r>
      <rPr>
        <sz val="8.5"/>
        <rFont val="Times New Roman"/>
        <family val="1"/>
      </rPr>
      <t xml:space="preserve">) </t>
    </r>
    <phoneticPr fontId="5" type="noConversion"/>
  </si>
  <si>
    <r>
      <rPr>
        <sz val="8.5"/>
        <rFont val="標楷體"/>
        <family val="4"/>
        <charset val="136"/>
      </rPr>
      <t>警察</t>
    </r>
    <phoneticPr fontId="5" type="noConversion"/>
  </si>
  <si>
    <r>
      <rPr>
        <sz val="8.5"/>
        <rFont val="標楷體"/>
        <family val="4"/>
        <charset val="136"/>
      </rPr>
      <t>醫事人員</t>
    </r>
    <phoneticPr fontId="5" type="noConversion"/>
  </si>
  <si>
    <r>
      <rPr>
        <sz val="8.5"/>
        <rFont val="標楷體"/>
        <family val="4"/>
        <charset val="136"/>
      </rPr>
      <t>校長及教師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</si>
  <si>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－按機關別分</t>
    </r>
    <phoneticPr fontId="5" type="noConversion"/>
  </si>
  <si>
    <r>
      <rPr>
        <sz val="8.5"/>
        <rFont val="標楷體"/>
        <family val="4"/>
        <charset val="136"/>
      </rPr>
      <t>行政機關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</si>
  <si>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年底市府各機關首長、副首長人數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</si>
  <si>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年底市府各機關一級主管、二級主管人數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</si>
  <si>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市府模範公務員人數</t>
    </r>
    <phoneticPr fontId="5" type="noConversion"/>
  </si>
  <si>
    <r>
      <rPr>
        <sz val="8.5"/>
        <rFont val="標楷體"/>
        <family val="4"/>
        <charset val="136"/>
      </rPr>
      <t>推薦</t>
    </r>
    <phoneticPr fontId="5" type="noConversion"/>
  </si>
  <si>
    <r>
      <rPr>
        <sz val="8.5"/>
        <rFont val="標楷體"/>
        <family val="4"/>
        <charset val="136"/>
      </rPr>
      <t>當選</t>
    </r>
    <phoneticPr fontId="5" type="noConversion"/>
  </si>
  <si>
    <r>
      <rPr>
        <sz val="8.5"/>
        <rFont val="標楷體"/>
        <family val="4"/>
        <charset val="136"/>
      </rPr>
      <t>獲分配公職考試錄取人數</t>
    </r>
    <phoneticPr fontId="5" type="noConversion"/>
  </si>
  <si>
    <r>
      <rPr>
        <sz val="8.5"/>
        <rFont val="標楷體"/>
        <family val="4"/>
        <charset val="136"/>
      </rPr>
      <t>市府員工參與訓練人次</t>
    </r>
    <phoneticPr fontId="5" type="noConversion"/>
  </si>
  <si>
    <r>
      <rPr>
        <sz val="8.5"/>
        <rFont val="標楷體"/>
        <family val="4"/>
        <charset val="136"/>
      </rPr>
      <t>人次</t>
    </r>
    <phoneticPr fontId="5" type="noConversion"/>
  </si>
  <si>
    <r>
      <rPr>
        <sz val="8.5"/>
        <rFont val="標楷體"/>
        <family val="4"/>
        <charset val="136"/>
      </rPr>
      <t>年底志工人數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</si>
  <si>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年底社區發展協會理事長人數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</si>
  <si>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年底民間團體理事長人數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</si>
  <si>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年底客家社團人數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</si>
  <si>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勞軍團參與勞軍人數</t>
    </r>
    <phoneticPr fontId="5" type="noConversion"/>
  </si>
  <si>
    <r>
      <rPr>
        <sz val="8.5"/>
        <rFont val="標楷體"/>
        <family val="4"/>
        <charset val="136"/>
      </rPr>
      <t>中央兵役節表揚績優役政人員</t>
    </r>
    <phoneticPr fontId="5" type="noConversion"/>
  </si>
  <si>
    <r>
      <rPr>
        <sz val="8.5"/>
        <rFont val="標楷體"/>
        <family val="4"/>
        <charset val="136"/>
      </rPr>
      <t>本市兵役節表揚績優役政人員</t>
    </r>
    <phoneticPr fontId="5" type="noConversion"/>
  </si>
  <si>
    <r>
      <rPr>
        <sz val="8.5"/>
        <rFont val="標楷體"/>
        <family val="4"/>
        <charset val="136"/>
      </rPr>
      <t>參加眷村衛生保健座談會人次</t>
    </r>
    <phoneticPr fontId="5" type="noConversion"/>
  </si>
  <si>
    <r>
      <rPr>
        <sz val="8.5"/>
        <rFont val="標楷體"/>
        <family val="4"/>
        <charset val="136"/>
      </rPr>
      <t>理事</t>
    </r>
    <phoneticPr fontId="5" type="noConversion"/>
  </si>
  <si>
    <r>
      <rPr>
        <sz val="8.5"/>
        <rFont val="標楷體"/>
        <family val="4"/>
        <charset val="136"/>
      </rPr>
      <t>監事</t>
    </r>
    <phoneticPr fontId="5" type="noConversion"/>
  </si>
  <si>
    <r>
      <rPr>
        <sz val="8.5"/>
        <rFont val="標楷體"/>
        <family val="4"/>
        <charset val="136"/>
      </rPr>
      <t>會員代表</t>
    </r>
    <phoneticPr fontId="5" type="noConversion"/>
  </si>
  <si>
    <r>
      <rPr>
        <sz val="8.5"/>
        <rFont val="標楷體"/>
        <family val="4"/>
        <charset val="136"/>
      </rPr>
      <t>年底民間警力人數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</si>
  <si>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訴願審議申請人數</t>
    </r>
    <phoneticPr fontId="5" type="noConversion"/>
  </si>
  <si>
    <r>
      <rPr>
        <sz val="8.5"/>
        <rFont val="標楷體"/>
        <family val="4"/>
        <charset val="136"/>
      </rPr>
      <t>消費爭議申請人數</t>
    </r>
    <phoneticPr fontId="5" type="noConversion"/>
  </si>
  <si>
    <r>
      <rPr>
        <sz val="8.5"/>
        <rFont val="標楷體"/>
        <family val="4"/>
        <charset val="136"/>
      </rPr>
      <t>申請國家賠償受理人數</t>
    </r>
    <phoneticPr fontId="5" type="noConversion"/>
  </si>
  <si>
    <r>
      <rPr>
        <sz val="8.5"/>
        <rFont val="標楷體"/>
        <family val="4"/>
        <charset val="136"/>
      </rPr>
      <t>公職人員財產申報人數</t>
    </r>
    <phoneticPr fontId="5" type="noConversion"/>
  </si>
  <si>
    <r>
      <rPr>
        <sz val="8.5"/>
        <rFont val="標楷體"/>
        <family val="4"/>
        <charset val="136"/>
      </rPr>
      <t>入殮室往生者人數</t>
    </r>
    <phoneticPr fontId="5" type="noConversion"/>
  </si>
  <si>
    <r>
      <rPr>
        <b/>
        <sz val="10"/>
        <color indexed="12"/>
        <rFont val="標楷體"/>
        <family val="4"/>
        <charset val="136"/>
      </rPr>
      <t>健康維護</t>
    </r>
    <r>
      <rPr>
        <b/>
        <sz val="10"/>
        <rFont val="Times New Roman"/>
        <family val="1"/>
      </rPr>
      <t xml:space="preserve">            </t>
    </r>
    <phoneticPr fontId="5" type="noConversion"/>
  </si>
  <si>
    <r>
      <rPr>
        <sz val="8.5"/>
        <rFont val="標楷體"/>
        <family val="4"/>
        <charset val="136"/>
      </rPr>
      <t>嬰兒死亡人數</t>
    </r>
    <r>
      <rPr>
        <sz val="8.5"/>
        <rFont val="Times New Roman"/>
        <family val="1"/>
      </rPr>
      <t xml:space="preserve">      </t>
    </r>
    <phoneticPr fontId="5" type="noConversion"/>
  </si>
  <si>
    <r>
      <rPr>
        <sz val="8.5"/>
        <rFont val="標楷體"/>
        <family val="4"/>
        <charset val="136"/>
      </rPr>
      <t>嬰兒死亡率</t>
    </r>
    <r>
      <rPr>
        <sz val="8.5"/>
        <rFont val="Times New Roman"/>
        <family val="1"/>
      </rPr>
      <t xml:space="preserve">      </t>
    </r>
    <phoneticPr fontId="5" type="noConversion"/>
  </si>
  <si>
    <r>
      <rPr>
        <sz val="8.5"/>
        <rFont val="標楷體"/>
        <family val="4"/>
        <charset val="136"/>
      </rPr>
      <t>千分比</t>
    </r>
    <phoneticPr fontId="5" type="noConversion"/>
  </si>
  <si>
    <r>
      <rPr>
        <sz val="8.5"/>
        <rFont val="標楷體"/>
        <family val="4"/>
        <charset val="136"/>
      </rPr>
      <t>孕產婦死亡人數</t>
    </r>
    <r>
      <rPr>
        <sz val="8.5"/>
        <rFont val="Times New Roman"/>
        <family val="1"/>
      </rPr>
      <t xml:space="preserve">      </t>
    </r>
    <phoneticPr fontId="5" type="noConversion"/>
  </si>
  <si>
    <r>
      <rPr>
        <sz val="8.5"/>
        <rFont val="標楷體"/>
        <family val="4"/>
        <charset val="136"/>
      </rPr>
      <t>孕產婦死亡率</t>
    </r>
    <r>
      <rPr>
        <sz val="8.5"/>
        <rFont val="Times New Roman"/>
        <family val="1"/>
      </rPr>
      <t xml:space="preserve">      </t>
    </r>
    <phoneticPr fontId="5" type="noConversion"/>
  </si>
  <si>
    <r>
      <rPr>
        <sz val="7"/>
        <rFont val="標楷體"/>
        <family val="4"/>
        <charset val="136"/>
      </rPr>
      <t>人</t>
    </r>
    <r>
      <rPr>
        <sz val="7"/>
        <rFont val="Times New Roman"/>
        <family val="1"/>
      </rPr>
      <t>/</t>
    </r>
    <r>
      <rPr>
        <sz val="7"/>
        <rFont val="標楷體"/>
        <family val="4"/>
        <charset val="136"/>
      </rPr>
      <t>每十萬人口</t>
    </r>
    <phoneticPr fontId="3" type="noConversion"/>
  </si>
  <si>
    <r>
      <rPr>
        <sz val="8.5"/>
        <rFont val="標楷體"/>
        <family val="4"/>
        <charset val="136"/>
      </rPr>
      <t>零歲平均餘命</t>
    </r>
    <phoneticPr fontId="5" type="noConversion"/>
  </si>
  <si>
    <r>
      <rPr>
        <sz val="8.5"/>
        <rFont val="標楷體"/>
        <family val="4"/>
        <charset val="136"/>
      </rPr>
      <t>歲</t>
    </r>
    <phoneticPr fontId="3" type="noConversion"/>
  </si>
  <si>
    <r>
      <rPr>
        <sz val="8.5"/>
        <rFont val="標楷體"/>
        <family val="4"/>
        <charset val="136"/>
      </rPr>
      <t>標準化死亡率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</si>
  <si>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－按主要死亡原因分</t>
    </r>
    <phoneticPr fontId="5" type="noConversion"/>
  </si>
  <si>
    <r>
      <rPr>
        <sz val="8.5"/>
        <rFont val="標楷體"/>
        <family val="4"/>
        <charset val="136"/>
      </rPr>
      <t>腦血管疾病</t>
    </r>
    <r>
      <rPr>
        <sz val="8.5"/>
        <rFont val="Times New Roman"/>
        <family val="1"/>
      </rPr>
      <t xml:space="preserve">    </t>
    </r>
    <phoneticPr fontId="5" type="noConversion"/>
  </si>
  <si>
    <r>
      <rPr>
        <sz val="8.5"/>
        <rFont val="標楷體"/>
        <family val="4"/>
        <charset val="136"/>
      </rPr>
      <t>糖尿病</t>
    </r>
    <r>
      <rPr>
        <sz val="8.5"/>
        <rFont val="Times New Roman"/>
        <family val="1"/>
      </rPr>
      <t xml:space="preserve">    </t>
    </r>
    <phoneticPr fontId="5" type="noConversion"/>
  </si>
  <si>
    <r>
      <rPr>
        <sz val="8.5"/>
        <rFont val="標楷體"/>
        <family val="4"/>
        <charset val="136"/>
      </rPr>
      <t>肺炎</t>
    </r>
    <r>
      <rPr>
        <sz val="8.5"/>
        <rFont val="Times New Roman"/>
        <family val="1"/>
      </rPr>
      <t xml:space="preserve">     </t>
    </r>
    <phoneticPr fontId="5" type="noConversion"/>
  </si>
  <si>
    <r>
      <rPr>
        <sz val="8.5"/>
        <rFont val="標楷體"/>
        <family val="4"/>
        <charset val="136"/>
      </rPr>
      <t>事故傷害</t>
    </r>
    <r>
      <rPr>
        <sz val="8.5"/>
        <rFont val="Times New Roman"/>
        <family val="1"/>
      </rPr>
      <t xml:space="preserve">    </t>
    </r>
    <phoneticPr fontId="5" type="noConversion"/>
  </si>
  <si>
    <r>
      <rPr>
        <sz val="8.5"/>
        <rFont val="標楷體"/>
        <family val="4"/>
        <charset val="136"/>
      </rPr>
      <t>慢性下呼吸道疾病</t>
    </r>
    <phoneticPr fontId="5" type="noConversion"/>
  </si>
  <si>
    <r>
      <rPr>
        <sz val="8.5"/>
        <rFont val="標楷體"/>
        <family val="4"/>
        <charset val="136"/>
      </rPr>
      <t>慢性肝病及肝硬化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</si>
  <si>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高血壓性疾病</t>
    </r>
    <phoneticPr fontId="5" type="noConversion"/>
  </si>
  <si>
    <r>
      <rPr>
        <sz val="8.5"/>
        <rFont val="標楷體"/>
        <family val="4"/>
        <charset val="136"/>
      </rPr>
      <t>研究所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</si>
  <si>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各級學校教師人數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</si>
  <si>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大專院校</t>
    </r>
    <phoneticPr fontId="5" type="noConversion"/>
  </si>
  <si>
    <r>
      <rPr>
        <sz val="8.5"/>
        <rFont val="標楷體"/>
        <family val="4"/>
        <charset val="136"/>
      </rPr>
      <t>高中</t>
    </r>
    <phoneticPr fontId="5" type="noConversion"/>
  </si>
  <si>
    <r>
      <rPr>
        <sz val="8.5"/>
        <rFont val="標楷體"/>
        <family val="4"/>
        <charset val="136"/>
      </rPr>
      <t>高職</t>
    </r>
    <phoneticPr fontId="5" type="noConversion"/>
  </si>
  <si>
    <r>
      <rPr>
        <b/>
        <sz val="10"/>
        <color indexed="12"/>
        <rFont val="標楷體"/>
        <family val="4"/>
        <charset val="136"/>
      </rPr>
      <t>就業安全</t>
    </r>
    <r>
      <rPr>
        <b/>
        <sz val="10"/>
        <rFont val="Times New Roman"/>
        <family val="1"/>
      </rPr>
      <t xml:space="preserve">            </t>
    </r>
    <phoneticPr fontId="5" type="noConversion"/>
  </si>
  <si>
    <r>
      <rPr>
        <sz val="8.5"/>
        <rFont val="標楷體"/>
        <family val="4"/>
        <charset val="136"/>
      </rPr>
      <t>千人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</si>
  <si>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國中及以下</t>
    </r>
    <phoneticPr fontId="5" type="noConversion"/>
  </si>
  <si>
    <r>
      <rPr>
        <sz val="8.5"/>
        <rFont val="標楷體"/>
        <family val="4"/>
        <charset val="136"/>
      </rPr>
      <t>高中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職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</si>
  <si>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勞動力參與率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</si>
  <si>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技術工及有關工作人員</t>
    </r>
    <phoneticPr fontId="5" type="noConversion"/>
  </si>
  <si>
    <r>
      <rPr>
        <sz val="8.5"/>
        <rFont val="標楷體"/>
        <family val="4"/>
        <charset val="136"/>
      </rPr>
      <t>機器設備操作工及組裝工</t>
    </r>
    <phoneticPr fontId="5" type="noConversion"/>
  </si>
  <si>
    <r>
      <rPr>
        <sz val="8.5"/>
        <rFont val="標楷體"/>
        <family val="4"/>
        <charset val="136"/>
      </rPr>
      <t>非技術工及體力工</t>
    </r>
    <phoneticPr fontId="5" type="noConversion"/>
  </si>
  <si>
    <r>
      <rPr>
        <sz val="8.5"/>
        <rFont val="標楷體"/>
        <family val="4"/>
        <charset val="136"/>
      </rPr>
      <t>現役軍人</t>
    </r>
    <phoneticPr fontId="5" type="noConversion"/>
  </si>
  <si>
    <r>
      <rPr>
        <sz val="8.5"/>
        <rFont val="標楷體"/>
        <family val="4"/>
        <charset val="136"/>
      </rPr>
      <t>其他</t>
    </r>
    <phoneticPr fontId="5" type="noConversion"/>
  </si>
  <si>
    <r>
      <t>20-30</t>
    </r>
    <r>
      <rPr>
        <sz val="8.5"/>
        <rFont val="標楷體"/>
        <family val="4"/>
        <charset val="136"/>
      </rPr>
      <t>歲以下</t>
    </r>
    <phoneticPr fontId="5" type="noConversion"/>
  </si>
  <si>
    <r>
      <t>31-40</t>
    </r>
    <r>
      <rPr>
        <sz val="8.5"/>
        <rFont val="標楷體"/>
        <family val="4"/>
        <charset val="136"/>
      </rPr>
      <t>歲以下</t>
    </r>
    <phoneticPr fontId="5" type="noConversion"/>
  </si>
  <si>
    <r>
      <t>41-50</t>
    </r>
    <r>
      <rPr>
        <sz val="8.5"/>
        <rFont val="標楷體"/>
        <family val="4"/>
        <charset val="136"/>
      </rPr>
      <t>歲以下</t>
    </r>
    <phoneticPr fontId="5" type="noConversion"/>
  </si>
  <si>
    <r>
      <t>51-60</t>
    </r>
    <r>
      <rPr>
        <sz val="8.5"/>
        <rFont val="標楷體"/>
        <family val="4"/>
        <charset val="136"/>
      </rPr>
      <t>歲以下</t>
    </r>
    <phoneticPr fontId="5" type="noConversion"/>
  </si>
  <si>
    <r>
      <t>60</t>
    </r>
    <r>
      <rPr>
        <sz val="8.5"/>
        <rFont val="標楷體"/>
        <family val="4"/>
        <charset val="136"/>
      </rPr>
      <t>歲以上</t>
    </r>
    <phoneticPr fontId="5" type="noConversion"/>
  </si>
  <si>
    <r>
      <rPr>
        <sz val="8.5"/>
        <rFont val="標楷體"/>
        <family val="4"/>
        <charset val="136"/>
      </rPr>
      <t>年底旅行業從業人數</t>
    </r>
    <phoneticPr fontId="5" type="noConversion"/>
  </si>
  <si>
    <r>
      <rPr>
        <sz val="8.5"/>
        <rFont val="標楷體"/>
        <family val="4"/>
        <charset val="136"/>
      </rPr>
      <t>年底地政士開業人數</t>
    </r>
    <phoneticPr fontId="5" type="noConversion"/>
  </si>
  <si>
    <r>
      <rPr>
        <sz val="8.5"/>
        <rFont val="標楷體"/>
        <family val="4"/>
        <charset val="136"/>
      </rPr>
      <t>戶</t>
    </r>
    <phoneticPr fontId="5" type="noConversion"/>
  </si>
  <si>
    <r>
      <rPr>
        <sz val="8.5"/>
        <rFont val="標楷體"/>
        <family val="4"/>
        <charset val="136"/>
      </rPr>
      <t>年底低收入戶人數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</si>
  <si>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年底低收入戶數按戶長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</si>
  <si>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年底長期照護機構收容人數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</si>
  <si>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年底安養機構收容人數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</si>
  <si>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年底獨居老人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列冊需關懷</t>
    </r>
    <r>
      <rPr>
        <sz val="8.5"/>
        <rFont val="Times New Roman"/>
        <family val="1"/>
      </rPr>
      <t>)</t>
    </r>
    <r>
      <rPr>
        <sz val="8.5"/>
        <rFont val="標楷體"/>
        <family val="4"/>
        <charset val="136"/>
      </rPr>
      <t>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</si>
  <si>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年底婦女福利服務機構數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</si>
  <si>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所</t>
    </r>
    <phoneticPr fontId="5" type="noConversion"/>
  </si>
  <si>
    <r>
      <rPr>
        <sz val="8.5"/>
        <rFont val="標楷體"/>
        <family val="4"/>
        <charset val="136"/>
      </rPr>
      <t>年底特殊境遇家庭人數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</si>
  <si>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特殊境遇家庭補助人次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</si>
  <si>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特殊境遇家庭補助金額</t>
    </r>
    <phoneticPr fontId="5" type="noConversion"/>
  </si>
  <si>
    <r>
      <rPr>
        <sz val="8.5"/>
        <rFont val="標楷體"/>
        <family val="4"/>
        <charset val="136"/>
      </rPr>
      <t>萬元</t>
    </r>
    <phoneticPr fontId="5" type="noConversion"/>
  </si>
  <si>
    <r>
      <rPr>
        <sz val="8.5"/>
        <rFont val="標楷體"/>
        <family val="4"/>
        <charset val="136"/>
      </rPr>
      <t>年底領有身心障礙手冊人數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</si>
  <si>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重度</t>
    </r>
    <phoneticPr fontId="5" type="noConversion"/>
  </si>
  <si>
    <r>
      <rPr>
        <sz val="8.5"/>
        <rFont val="標楷體"/>
        <family val="4"/>
        <charset val="136"/>
      </rPr>
      <t>中度</t>
    </r>
    <phoneticPr fontId="5" type="noConversion"/>
  </si>
  <si>
    <r>
      <rPr>
        <sz val="8.5"/>
        <rFont val="標楷體"/>
        <family val="4"/>
        <charset val="136"/>
      </rPr>
      <t>輕度</t>
    </r>
    <phoneticPr fontId="5" type="noConversion"/>
  </si>
  <si>
    <r>
      <rPr>
        <sz val="8.5"/>
        <color indexed="8"/>
        <rFont val="標楷體"/>
        <family val="4"/>
        <charset val="136"/>
      </rPr>
      <t>年底本市</t>
    </r>
    <r>
      <rPr>
        <sz val="8.5"/>
        <color indexed="8"/>
        <rFont val="Times New Roman"/>
        <family val="1"/>
      </rPr>
      <t>(</t>
    </r>
    <r>
      <rPr>
        <sz val="8.5"/>
        <color indexed="8"/>
        <rFont val="標楷體"/>
        <family val="4"/>
        <charset val="136"/>
      </rPr>
      <t>政府捐助</t>
    </r>
    <r>
      <rPr>
        <sz val="8.5"/>
        <color indexed="8"/>
        <rFont val="Times New Roman"/>
        <family val="1"/>
      </rPr>
      <t>)</t>
    </r>
    <r>
      <rPr>
        <sz val="8.5"/>
        <color indexed="8"/>
        <rFont val="標楷體"/>
        <family val="4"/>
        <charset val="136"/>
      </rPr>
      <t>財團法人社會福利慈善事業基金會董事人數</t>
    </r>
    <phoneticPr fontId="5" type="noConversion"/>
  </si>
  <si>
    <r>
      <rPr>
        <sz val="8.5"/>
        <color indexed="8"/>
        <rFont val="標楷體"/>
        <family val="4"/>
        <charset val="136"/>
      </rPr>
      <t>年底</t>
    </r>
    <r>
      <rPr>
        <sz val="8.5"/>
        <color indexed="8"/>
        <rFont val="Times New Roman"/>
        <family val="1"/>
      </rPr>
      <t>(</t>
    </r>
    <r>
      <rPr>
        <sz val="8.5"/>
        <color indexed="8"/>
        <rFont val="標楷體"/>
        <family val="4"/>
        <charset val="136"/>
      </rPr>
      <t>政府捐助</t>
    </r>
    <r>
      <rPr>
        <sz val="8.5"/>
        <color indexed="8"/>
        <rFont val="Times New Roman"/>
        <family val="1"/>
      </rPr>
      <t>)</t>
    </r>
    <r>
      <rPr>
        <sz val="8.5"/>
        <color indexed="8"/>
        <rFont val="標楷體"/>
        <family val="4"/>
        <charset val="136"/>
      </rPr>
      <t>財團法人社會福利慈善事業基金會監事人數</t>
    </r>
    <phoneticPr fontId="5" type="noConversion"/>
  </si>
  <si>
    <t>年底莫拉克風災民間捐款專戶管理委員會人數</t>
    <phoneticPr fontId="5" type="noConversion"/>
  </si>
  <si>
    <r>
      <rPr>
        <sz val="8.5"/>
        <color indexed="8"/>
        <rFont val="標楷體"/>
        <family val="4"/>
        <charset val="136"/>
      </rPr>
      <t>年底社會救助金專戶管理會委員人數</t>
    </r>
    <phoneticPr fontId="5" type="noConversion"/>
  </si>
  <si>
    <t>補助老人及身心障礙者全民健康保險保費自付額補助人數</t>
    <phoneticPr fontId="5" type="noConversion"/>
  </si>
  <si>
    <t>年底身心障礙者權益保障推動小組委員人數</t>
    <phoneticPr fontId="5" type="noConversion"/>
  </si>
  <si>
    <t>年底無障礙之家日間及住宿照顧評估小組委員人數</t>
    <phoneticPr fontId="5" type="noConversion"/>
  </si>
  <si>
    <t>身心障礙照顧者津貼請領人數</t>
    <phoneticPr fontId="5" type="noConversion"/>
  </si>
  <si>
    <t>年底公益彩券盈餘基金管理會委員人數</t>
    <phoneticPr fontId="5" type="noConversion"/>
  </si>
  <si>
    <t>年底視覺障礙者人數</t>
    <phoneticPr fontId="5" type="noConversion"/>
  </si>
  <si>
    <t>年底手語翻譯員人數</t>
    <phoneticPr fontId="5" type="noConversion"/>
  </si>
  <si>
    <t>年底聽語障者人數</t>
    <phoneticPr fontId="5" type="noConversion"/>
  </si>
  <si>
    <t>民政局</t>
  </si>
  <si>
    <t>社會局</t>
  </si>
  <si>
    <t>民政局</t>
    <phoneticPr fontId="5" type="noConversion"/>
  </si>
  <si>
    <t>警察局</t>
    <phoneticPr fontId="5" type="noConversion"/>
  </si>
  <si>
    <t>人事處</t>
    <phoneticPr fontId="5" type="noConversion"/>
  </si>
  <si>
    <r>
      <rPr>
        <sz val="9"/>
        <color indexed="8"/>
        <rFont val="標楷體"/>
        <family val="4"/>
        <charset val="136"/>
      </rPr>
      <t>客家事務委員會</t>
    </r>
    <phoneticPr fontId="5" type="noConversion"/>
  </si>
  <si>
    <t>兵役局</t>
    <phoneticPr fontId="5" type="noConversion"/>
  </si>
  <si>
    <t>海洋局</t>
    <phoneticPr fontId="3" type="noConversion"/>
  </si>
  <si>
    <t>農業局</t>
    <phoneticPr fontId="5" type="noConversion"/>
  </si>
  <si>
    <t>文化局</t>
    <phoneticPr fontId="5" type="noConversion"/>
  </si>
  <si>
    <t>消防局</t>
  </si>
  <si>
    <t>法制局</t>
    <phoneticPr fontId="5" type="noConversion"/>
  </si>
  <si>
    <t>秘書處</t>
    <phoneticPr fontId="5" type="noConversion"/>
  </si>
  <si>
    <t>政風處</t>
    <phoneticPr fontId="5" type="noConversion"/>
  </si>
  <si>
    <t>衛生局</t>
    <phoneticPr fontId="5" type="noConversion"/>
  </si>
  <si>
    <t>教育局</t>
    <phoneticPr fontId="5" type="noConversion"/>
  </si>
  <si>
    <t>勞工局</t>
    <phoneticPr fontId="5" type="noConversion"/>
  </si>
  <si>
    <t>財政局</t>
    <phoneticPr fontId="3" type="noConversion"/>
  </si>
  <si>
    <t>觀光局</t>
    <phoneticPr fontId="5" type="noConversion"/>
  </si>
  <si>
    <t>地政局</t>
    <phoneticPr fontId="5" type="noConversion"/>
  </si>
  <si>
    <t>都市發展局</t>
  </si>
  <si>
    <r>
      <rPr>
        <sz val="8.5"/>
        <color indexed="8"/>
        <rFont val="標楷體"/>
        <family val="4"/>
        <charset val="136"/>
      </rPr>
      <t>年底</t>
    </r>
    <r>
      <rPr>
        <sz val="8.5"/>
        <color indexed="8"/>
        <rFont val="標楷體"/>
        <family val="4"/>
        <charset val="136"/>
      </rPr>
      <t>提供街友服務之工作人員人數</t>
    </r>
    <phoneticPr fontId="5" type="noConversion"/>
  </si>
  <si>
    <r>
      <rPr>
        <sz val="8.5"/>
        <color indexed="8"/>
        <rFont val="標楷體"/>
        <family val="4"/>
        <charset val="136"/>
      </rPr>
      <t>年底仁愛之家家民人數</t>
    </r>
    <phoneticPr fontId="5" type="noConversion"/>
  </si>
  <si>
    <r>
      <rPr>
        <sz val="8.5"/>
        <color indexed="8"/>
        <rFont val="標楷體"/>
        <family val="4"/>
        <charset val="136"/>
      </rPr>
      <t>年底仁愛之家自治幹部人數</t>
    </r>
    <phoneticPr fontId="5" type="noConversion"/>
  </si>
  <si>
    <t>經濟弱勢市民醫療補助辦法補助人數</t>
    <phoneticPr fontId="5" type="noConversion"/>
  </si>
  <si>
    <r>
      <rPr>
        <sz val="9"/>
        <rFont val="標楷體"/>
        <family val="4"/>
        <charset val="136"/>
      </rPr>
      <t>◎</t>
    </r>
    <phoneticPr fontId="3" type="noConversion"/>
  </si>
  <si>
    <r>
      <rPr>
        <sz val="9"/>
        <rFont val="標楷體"/>
        <family val="4"/>
        <charset val="136"/>
      </rPr>
      <t>◎</t>
    </r>
    <phoneticPr fontId="5" type="noConversion"/>
  </si>
  <si>
    <r>
      <rPr>
        <sz val="9"/>
        <rFont val="細明體"/>
        <family val="3"/>
        <charset val="136"/>
      </rPr>
      <t>◎</t>
    </r>
    <phoneticPr fontId="5" type="noConversion"/>
  </si>
  <si>
    <t>-</t>
  </si>
  <si>
    <t>年底兒童及少年人數</t>
    <phoneticPr fontId="5" type="noConversion"/>
  </si>
  <si>
    <r>
      <rPr>
        <sz val="9"/>
        <color indexed="8"/>
        <rFont val="標楷體"/>
        <family val="4"/>
        <charset val="136"/>
      </rPr>
      <t>◎</t>
    </r>
    <phoneticPr fontId="5" type="noConversion"/>
  </si>
  <si>
    <t>協助經濟弱勢市民自立之以工代賑人數</t>
    <phoneticPr fontId="5" type="noConversion"/>
  </si>
  <si>
    <r>
      <rPr>
        <sz val="8.5"/>
        <rFont val="標楷體"/>
        <family val="4"/>
        <charset val="136"/>
      </rPr>
      <t>年底寄養家庭寄養兒少人數</t>
    </r>
    <r>
      <rPr>
        <sz val="8.5"/>
        <rFont val="Times New Roman"/>
        <family val="1"/>
      </rPr>
      <t/>
    </r>
    <phoneticPr fontId="5" type="noConversion"/>
  </si>
  <si>
    <t>年底老人福利促進小組委員人數</t>
    <phoneticPr fontId="5" type="noConversion"/>
  </si>
  <si>
    <r>
      <rPr>
        <sz val="8.5"/>
        <rFont val="標楷體"/>
        <family val="4"/>
        <charset val="136"/>
      </rPr>
      <t>年底無障礙之家家民人數</t>
    </r>
    <phoneticPr fontId="5" type="noConversion"/>
  </si>
  <si>
    <t>年底漁會會員人數</t>
    <phoneticPr fontId="5" type="noConversion"/>
  </si>
  <si>
    <t>年底上級農會選任人員數</t>
    <phoneticPr fontId="5" type="noConversion"/>
  </si>
  <si>
    <t>年底基層農會選任人員數</t>
    <phoneticPr fontId="5" type="noConversion"/>
  </si>
  <si>
    <t>文化局補助或委託辦理之各項論壇、研討會參加人數</t>
    <phoneticPr fontId="5" type="noConversion"/>
  </si>
  <si>
    <t>文化局辦理公聽會參加人數</t>
    <phoneticPr fontId="5" type="noConversion"/>
  </si>
  <si>
    <t>年底外勤消防隊員數</t>
    <phoneticPr fontId="5" type="noConversion"/>
  </si>
  <si>
    <t>年底役政人員數</t>
    <phoneticPr fontId="5" type="noConversion"/>
  </si>
  <si>
    <r>
      <rPr>
        <sz val="8.5"/>
        <rFont val="標楷體"/>
        <family val="4"/>
        <charset val="136"/>
      </rPr>
      <t>－按年齡別分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</si>
  <si>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妨害交通車輛處理人次</t>
    </r>
    <phoneticPr fontId="5" type="noConversion"/>
  </si>
  <si>
    <r>
      <rPr>
        <sz val="8.5"/>
        <rFont val="標楷體"/>
        <family val="4"/>
        <charset val="136"/>
      </rPr>
      <t>年底公共藝術基金管理會委員人數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</si>
  <si>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申請身心障礙者權益受損協調處理人數</t>
    </r>
  </si>
  <si>
    <r>
      <rPr>
        <sz val="8.5"/>
        <rFont val="標楷體"/>
        <family val="4"/>
        <charset val="136"/>
      </rPr>
      <t>年底養護機構進住市民人數</t>
    </r>
    <r>
      <rPr>
        <sz val="8.5"/>
        <rFont val="Times New Roman"/>
        <family val="1"/>
      </rPr>
      <t/>
    </r>
    <phoneticPr fontId="5" type="noConversion"/>
  </si>
  <si>
    <t>工務局</t>
    <phoneticPr fontId="5" type="noConversion"/>
  </si>
  <si>
    <r>
      <rPr>
        <sz val="8.5"/>
        <rFont val="標楷體"/>
        <family val="4"/>
        <charset val="136"/>
      </rPr>
      <t>年底建築師開業登記現有人數</t>
    </r>
    <phoneticPr fontId="5" type="noConversion"/>
  </si>
  <si>
    <t>年底市府主管</t>
    <phoneticPr fontId="5" type="noConversion"/>
  </si>
  <si>
    <t>年底公民投票審議會委員人數</t>
    <phoneticPr fontId="5" type="noConversion"/>
  </si>
  <si>
    <t>年底殯葬服務業負責人</t>
    <phoneticPr fontId="5" type="noConversion"/>
  </si>
  <si>
    <r>
      <rPr>
        <sz val="8.5"/>
        <rFont val="標楷體"/>
        <family val="4"/>
        <charset val="136"/>
      </rPr>
      <t>大學</t>
    </r>
    <phoneticPr fontId="5" type="noConversion"/>
  </si>
  <si>
    <r>
      <rPr>
        <sz val="8.5"/>
        <rFont val="標楷體"/>
        <family val="4"/>
        <charset val="136"/>
      </rPr>
      <t>專科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註：專科前三年肄業計為高中職</t>
    </r>
    <r>
      <rPr>
        <sz val="8.5"/>
        <rFont val="Times New Roman"/>
        <family val="1"/>
      </rPr>
      <t>)</t>
    </r>
    <phoneticPr fontId="5" type="noConversion"/>
  </si>
  <si>
    <r>
      <rPr>
        <sz val="8.5"/>
        <rFont val="標楷體"/>
        <family val="4"/>
        <charset val="136"/>
      </rPr>
      <t>高中職及以下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</si>
  <si>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年底</t>
    </r>
    <r>
      <rPr>
        <sz val="8.5"/>
        <rFont val="Times New Roman"/>
        <family val="1"/>
      </rPr>
      <t>15</t>
    </r>
    <r>
      <rPr>
        <sz val="8.5"/>
        <rFont val="標楷體"/>
        <family val="4"/>
        <charset val="136"/>
      </rPr>
      <t>歲以上人口教育程度結構</t>
    </r>
    <r>
      <rPr>
        <sz val="8.5"/>
        <rFont val="Times New Roman"/>
        <family val="1"/>
      </rPr>
      <t/>
    </r>
    <phoneticPr fontId="5" type="noConversion"/>
  </si>
  <si>
    <r>
      <rPr>
        <b/>
        <sz val="10"/>
        <color indexed="12"/>
        <rFont val="標楷體"/>
        <family val="4"/>
        <charset val="136"/>
      </rPr>
      <t>教育文化</t>
    </r>
    <r>
      <rPr>
        <b/>
        <sz val="10"/>
        <rFont val="Times New Roman"/>
        <family val="1"/>
      </rPr>
      <t xml:space="preserve">            </t>
    </r>
    <phoneticPr fontId="5" type="noConversion"/>
  </si>
  <si>
    <t>環境保護局</t>
    <phoneticPr fontId="5" type="noConversion"/>
  </si>
  <si>
    <r>
      <rPr>
        <sz val="8.5"/>
        <rFont val="標楷體"/>
        <family val="4"/>
        <charset val="136"/>
      </rPr>
      <t>座</t>
    </r>
    <phoneticPr fontId="3" type="noConversion"/>
  </si>
  <si>
    <t>年底公廁座數</t>
    <phoneticPr fontId="5" type="noConversion"/>
  </si>
  <si>
    <t>年底加水站衛生管理人員數</t>
    <phoneticPr fontId="5" type="noConversion"/>
  </si>
  <si>
    <t>年底加水站負責人</t>
    <phoneticPr fontId="5" type="noConversion"/>
  </si>
  <si>
    <r>
      <rPr>
        <sz val="7"/>
        <rFont val="標楷體"/>
        <family val="4"/>
        <charset val="136"/>
      </rPr>
      <t>人</t>
    </r>
    <phoneticPr fontId="3" type="noConversion"/>
  </si>
  <si>
    <r>
      <rPr>
        <sz val="8.5"/>
        <rFont val="標楷體"/>
        <family val="4"/>
        <charset val="136"/>
      </rPr>
      <t>健檢不合格人數</t>
    </r>
    <phoneticPr fontId="5" type="noConversion"/>
  </si>
  <si>
    <r>
      <rPr>
        <sz val="8.5"/>
        <rFont val="標楷體"/>
        <family val="4"/>
        <charset val="136"/>
      </rPr>
      <t>健檢合格人數</t>
    </r>
    <phoneticPr fontId="5" type="noConversion"/>
  </si>
  <si>
    <r>
      <rPr>
        <sz val="8.5"/>
        <rFont val="標楷體"/>
        <family val="4"/>
        <charset val="136"/>
      </rPr>
      <t>外籍勞工參加健檢人數</t>
    </r>
    <phoneticPr fontId="5" type="noConversion"/>
  </si>
  <si>
    <t>教育局</t>
    <phoneticPr fontId="5" type="noConversion"/>
  </si>
  <si>
    <r>
      <rPr>
        <sz val="8.5"/>
        <rFont val="標楷體"/>
        <family val="4"/>
        <charset val="136"/>
      </rPr>
      <t>視力不良率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</si>
  <si>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剖腹產率</t>
    </r>
    <phoneticPr fontId="5" type="noConversion"/>
  </si>
  <si>
    <r>
      <rPr>
        <sz val="7"/>
        <rFont val="標楷體"/>
        <family val="4"/>
        <charset val="136"/>
      </rPr>
      <t>人</t>
    </r>
    <phoneticPr fontId="3" type="noConversion"/>
  </si>
  <si>
    <r>
      <t xml:space="preserve">     </t>
    </r>
    <r>
      <rPr>
        <sz val="8.5"/>
        <rFont val="標楷體"/>
        <family val="4"/>
        <charset val="136"/>
      </rPr>
      <t>婦女子宮頸抹片篩檢人數</t>
    </r>
    <r>
      <rPr>
        <sz val="8.5"/>
        <rFont val="Times New Roman"/>
        <family val="1"/>
      </rPr>
      <t xml:space="preserve"> (30~69</t>
    </r>
    <r>
      <rPr>
        <sz val="8.5"/>
        <rFont val="標楷體"/>
        <family val="4"/>
        <charset val="136"/>
      </rPr>
      <t>歲</t>
    </r>
    <r>
      <rPr>
        <sz val="8.5"/>
        <rFont val="Times New Roman"/>
        <family val="1"/>
      </rPr>
      <t>)</t>
    </r>
    <phoneticPr fontId="5" type="noConversion"/>
  </si>
  <si>
    <r>
      <t>AIDS</t>
    </r>
    <r>
      <rPr>
        <sz val="8.5"/>
        <rFont val="標楷體"/>
        <family val="4"/>
        <charset val="136"/>
      </rPr>
      <t>發病者死亡人數</t>
    </r>
    <phoneticPr fontId="5" type="noConversion"/>
  </si>
  <si>
    <r>
      <t>AIDS</t>
    </r>
    <r>
      <rPr>
        <sz val="8.5"/>
        <rFont val="標楷體"/>
        <family val="4"/>
        <charset val="136"/>
      </rPr>
      <t>發病者存活人數</t>
    </r>
    <phoneticPr fontId="5" type="noConversion"/>
  </si>
  <si>
    <r>
      <t>HIV</t>
    </r>
    <r>
      <rPr>
        <sz val="8.5"/>
        <rFont val="標楷體"/>
        <family val="4"/>
        <charset val="136"/>
      </rPr>
      <t>感染者死亡人數</t>
    </r>
    <phoneticPr fontId="5" type="noConversion"/>
  </si>
  <si>
    <r>
      <t>HIV</t>
    </r>
    <r>
      <rPr>
        <sz val="8.5"/>
        <rFont val="標楷體"/>
        <family val="4"/>
        <charset val="136"/>
      </rPr>
      <t>感染者存活人數</t>
    </r>
    <phoneticPr fontId="5" type="noConversion"/>
  </si>
  <si>
    <r>
      <rPr>
        <sz val="7"/>
        <rFont val="標楷體"/>
        <family val="4"/>
        <charset val="136"/>
      </rPr>
      <t>人</t>
    </r>
    <r>
      <rPr>
        <sz val="7"/>
        <rFont val="Times New Roman"/>
        <family val="1"/>
      </rPr>
      <t>/</t>
    </r>
    <r>
      <rPr>
        <sz val="7"/>
        <rFont val="標楷體"/>
        <family val="4"/>
        <charset val="136"/>
      </rPr>
      <t>每十萬人口</t>
    </r>
    <phoneticPr fontId="3" type="noConversion"/>
  </si>
  <si>
    <r>
      <rPr>
        <sz val="8.5"/>
        <rFont val="標楷體"/>
        <family val="4"/>
        <charset val="136"/>
      </rPr>
      <t>國中</t>
    </r>
    <phoneticPr fontId="5" type="noConversion"/>
  </si>
  <si>
    <t>年底短期補習班班主任人數</t>
    <phoneticPr fontId="5" type="noConversion"/>
  </si>
  <si>
    <t>年底短期補習班設立人數</t>
    <phoneticPr fontId="5" type="noConversion"/>
  </si>
  <si>
    <r>
      <rPr>
        <sz val="9"/>
        <color indexed="8"/>
        <rFont val="細明體"/>
        <family val="3"/>
        <charset val="136"/>
      </rPr>
      <t>◎</t>
    </r>
    <phoneticPr fontId="5" type="noConversion"/>
  </si>
  <si>
    <t>年底高級中等以下學校家長會委員人數</t>
    <phoneticPr fontId="5" type="noConversion"/>
  </si>
  <si>
    <t>年底高級中等以下學校家長代表大會人數</t>
    <phoneticPr fontId="5" type="noConversion"/>
  </si>
  <si>
    <t>年底高級中等以下學校家長會長人數</t>
    <phoneticPr fontId="5" type="noConversion"/>
  </si>
  <si>
    <r>
      <rPr>
        <sz val="8.5"/>
        <rFont val="標楷體"/>
        <family val="4"/>
        <charset val="136"/>
      </rPr>
      <t>百分比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</si>
  <si>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幼稚園</t>
    </r>
    <phoneticPr fontId="5" type="noConversion"/>
  </si>
  <si>
    <r>
      <rPr>
        <sz val="8.5"/>
        <rFont val="標楷體"/>
        <family val="4"/>
        <charset val="136"/>
      </rPr>
      <t>客家語課程申請選修學童人數</t>
    </r>
    <phoneticPr fontId="5" type="noConversion"/>
  </si>
  <si>
    <r>
      <rPr>
        <sz val="8.5"/>
        <rFont val="標楷體"/>
        <family val="4"/>
        <charset val="136"/>
      </rPr>
      <t>國小</t>
    </r>
    <phoneticPr fontId="5" type="noConversion"/>
  </si>
  <si>
    <r>
      <rPr>
        <sz val="8.5"/>
        <rFont val="標楷體"/>
        <family val="4"/>
        <charset val="136"/>
      </rPr>
      <t>中途輟學學生人數</t>
    </r>
    <r>
      <rPr>
        <sz val="8.5"/>
        <rFont val="Times New Roman"/>
        <family val="1"/>
      </rPr>
      <t/>
    </r>
    <phoneticPr fontId="5" type="noConversion"/>
  </si>
  <si>
    <t>原住民事務委員會</t>
    <phoneticPr fontId="5" type="noConversion"/>
  </si>
  <si>
    <r>
      <rPr>
        <sz val="8.5"/>
        <rFont val="標楷體"/>
        <family val="4"/>
        <charset val="136"/>
      </rPr>
      <t>人次</t>
    </r>
    <phoneticPr fontId="5" type="noConversion"/>
  </si>
  <si>
    <r>
      <rPr>
        <sz val="8.5"/>
        <rFont val="標楷體"/>
        <family val="4"/>
        <charset val="136"/>
      </rPr>
      <t>原住民部落大學教育參與人次</t>
    </r>
    <phoneticPr fontId="5" type="noConversion"/>
  </si>
  <si>
    <r>
      <rPr>
        <sz val="8.5"/>
        <rFont val="標楷體"/>
        <family val="4"/>
        <charset val="136"/>
      </rPr>
      <t>原住民學生數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</si>
  <si>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各級學校學生數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</si>
  <si>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國中小學校校長人數</t>
    </r>
    <r>
      <rPr>
        <sz val="8.5"/>
        <rFont val="Times New Roman"/>
        <family val="1"/>
      </rPr>
      <t/>
    </r>
    <phoneticPr fontId="5" type="noConversion"/>
  </si>
  <si>
    <r>
      <rPr>
        <sz val="8.5"/>
        <rFont val="標楷體"/>
        <family val="4"/>
        <charset val="136"/>
      </rPr>
      <t>服務工作人員及售貨員</t>
    </r>
    <phoneticPr fontId="5" type="noConversion"/>
  </si>
  <si>
    <r>
      <rPr>
        <sz val="8.5"/>
        <rFont val="標楷體"/>
        <family val="4"/>
        <charset val="136"/>
      </rPr>
      <t>事務工作人員</t>
    </r>
    <phoneticPr fontId="5" type="noConversion"/>
  </si>
  <si>
    <r>
      <rPr>
        <sz val="8.5"/>
        <rFont val="標楷體"/>
        <family val="4"/>
        <charset val="136"/>
      </rPr>
      <t>技術員及助理專業人員</t>
    </r>
    <phoneticPr fontId="5" type="noConversion"/>
  </si>
  <si>
    <r>
      <rPr>
        <sz val="8.5"/>
        <rFont val="標楷體"/>
        <family val="4"/>
        <charset val="136"/>
      </rPr>
      <t>專業人員</t>
    </r>
    <phoneticPr fontId="5" type="noConversion"/>
  </si>
  <si>
    <r>
      <rPr>
        <sz val="8.5"/>
        <rFont val="標楷體"/>
        <family val="4"/>
        <charset val="136"/>
      </rPr>
      <t>民意代表、行政主管、企業管理、經理人員</t>
    </r>
    <phoneticPr fontId="5" type="noConversion"/>
  </si>
  <si>
    <r>
      <rPr>
        <sz val="8.5"/>
        <rFont val="標楷體"/>
        <family val="4"/>
        <charset val="136"/>
      </rPr>
      <t>－按職業別分</t>
    </r>
    <r>
      <rPr>
        <sz val="8.5"/>
        <rFont val="Times New Roman"/>
        <family val="1"/>
      </rPr>
      <t xml:space="preserve">  </t>
    </r>
    <phoneticPr fontId="5" type="noConversion"/>
  </si>
  <si>
    <t>財政局所屬動產質借所質借人次</t>
    <phoneticPr fontId="5" type="noConversion"/>
  </si>
  <si>
    <r>
      <rPr>
        <sz val="8.5"/>
        <rFont val="標楷體"/>
        <family val="4"/>
        <charset val="136"/>
      </rPr>
      <t>無酬家屬工作者</t>
    </r>
    <phoneticPr fontId="5" type="noConversion"/>
  </si>
  <si>
    <r>
      <rPr>
        <sz val="8.5"/>
        <rFont val="標楷體"/>
        <family val="4"/>
        <charset val="136"/>
      </rPr>
      <t>受政府僱用</t>
    </r>
    <phoneticPr fontId="5" type="noConversion"/>
  </si>
  <si>
    <r>
      <rPr>
        <sz val="8.5"/>
        <rFont val="標楷體"/>
        <family val="4"/>
        <charset val="136"/>
      </rPr>
      <t>受私人僱用</t>
    </r>
    <phoneticPr fontId="5" type="noConversion"/>
  </si>
  <si>
    <r>
      <rPr>
        <sz val="8.5"/>
        <rFont val="標楷體"/>
        <family val="4"/>
        <charset val="136"/>
      </rPr>
      <t>自營工作者</t>
    </r>
    <phoneticPr fontId="5" type="noConversion"/>
  </si>
  <si>
    <r>
      <rPr>
        <sz val="8.5"/>
        <rFont val="標楷體"/>
        <family val="4"/>
        <charset val="136"/>
      </rPr>
      <t>雇主</t>
    </r>
    <phoneticPr fontId="5" type="noConversion"/>
  </si>
  <si>
    <r>
      <rPr>
        <sz val="8.5"/>
        <rFont val="標楷體"/>
        <family val="4"/>
        <charset val="136"/>
      </rPr>
      <t>技藝有關工作人員、機械設備操作及勞力工</t>
    </r>
    <phoneticPr fontId="3" type="noConversion"/>
  </si>
  <si>
    <r>
      <rPr>
        <sz val="8.5"/>
        <rFont val="標楷體"/>
        <family val="4"/>
        <charset val="136"/>
      </rPr>
      <t>農、林、漁、牧業生產人員</t>
    </r>
    <phoneticPr fontId="3" type="noConversion"/>
  </si>
  <si>
    <r>
      <rPr>
        <sz val="8.5"/>
        <rFont val="標楷體"/>
        <family val="4"/>
        <charset val="136"/>
      </rPr>
      <t>服務及銷售工作人員</t>
    </r>
    <phoneticPr fontId="3" type="noConversion"/>
  </si>
  <si>
    <r>
      <rPr>
        <sz val="8.5"/>
        <rFont val="標楷體"/>
        <family val="4"/>
        <charset val="136"/>
      </rPr>
      <t>事務支援人員</t>
    </r>
    <phoneticPr fontId="3" type="noConversion"/>
  </si>
  <si>
    <r>
      <rPr>
        <sz val="8.5"/>
        <rFont val="標楷體"/>
        <family val="4"/>
        <charset val="136"/>
      </rPr>
      <t>技術員及助理專業人員</t>
    </r>
    <phoneticPr fontId="3" type="noConversion"/>
  </si>
  <si>
    <r>
      <rPr>
        <sz val="8.5"/>
        <rFont val="標楷體"/>
        <family val="4"/>
        <charset val="136"/>
      </rPr>
      <t>民意代表、主管及經理人員</t>
    </r>
    <phoneticPr fontId="3" type="noConversion"/>
  </si>
  <si>
    <r>
      <rPr>
        <sz val="8.5"/>
        <rFont val="標楷體"/>
        <family val="4"/>
        <charset val="136"/>
      </rPr>
      <t>服務業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</si>
  <si>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工業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</si>
  <si>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農林漁牧業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</si>
  <si>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就業者性別比率</t>
    </r>
    <phoneticPr fontId="5" type="noConversion"/>
  </si>
  <si>
    <r>
      <rPr>
        <sz val="8.5"/>
        <rFont val="標楷體"/>
        <family val="4"/>
        <charset val="136"/>
      </rPr>
      <t>就業人數</t>
    </r>
    <r>
      <rPr>
        <sz val="8.5"/>
        <rFont val="Times New Roman"/>
        <family val="1"/>
      </rPr>
      <t xml:space="preserve">  </t>
    </r>
    <phoneticPr fontId="5" type="noConversion"/>
  </si>
  <si>
    <t>海洋局</t>
    <phoneticPr fontId="5" type="noConversion"/>
  </si>
  <si>
    <r>
      <rPr>
        <sz val="8.5"/>
        <rFont val="標楷體"/>
        <family val="4"/>
        <charset val="136"/>
      </rPr>
      <t>人</t>
    </r>
    <phoneticPr fontId="5" type="noConversion"/>
  </si>
  <si>
    <r>
      <rPr>
        <sz val="8.5"/>
        <rFont val="標楷體"/>
        <family val="4"/>
        <charset val="136"/>
      </rPr>
      <t>年底申請漁船船員手冊人數</t>
    </r>
    <phoneticPr fontId="5" type="noConversion"/>
  </si>
  <si>
    <r>
      <rPr>
        <sz val="8.5"/>
        <rFont val="標楷體"/>
        <family val="4"/>
        <charset val="136"/>
      </rPr>
      <t>其他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</si>
  <si>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高齡、身心障礙</t>
    </r>
    <phoneticPr fontId="5" type="noConversion"/>
  </si>
  <si>
    <r>
      <rPr>
        <sz val="8.5"/>
        <rFont val="標楷體"/>
        <family val="4"/>
        <charset val="136"/>
      </rPr>
      <t>料理家務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</si>
  <si>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求學及準備升學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</si>
  <si>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想工作而未找工作且隨時可以開始工作</t>
    </r>
    <phoneticPr fontId="5" type="noConversion"/>
  </si>
  <si>
    <r>
      <rPr>
        <sz val="8.5"/>
        <rFont val="標楷體"/>
        <family val="4"/>
        <charset val="136"/>
      </rPr>
      <t>未參與勞動之原因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</si>
  <si>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非勞動力人口性別比率</t>
    </r>
    <phoneticPr fontId="5" type="noConversion"/>
  </si>
  <si>
    <r>
      <rPr>
        <sz val="8.5"/>
        <rFont val="標楷體"/>
        <family val="4"/>
        <charset val="136"/>
      </rPr>
      <t>非勞動力人數</t>
    </r>
    <r>
      <rPr>
        <sz val="8.5"/>
        <rFont val="Times New Roman"/>
        <family val="1"/>
      </rPr>
      <t xml:space="preserve">  </t>
    </r>
    <phoneticPr fontId="5" type="noConversion"/>
  </si>
  <si>
    <t>60-64</t>
    <phoneticPr fontId="5" type="noConversion"/>
  </si>
  <si>
    <r>
      <rPr>
        <sz val="8.5"/>
        <rFont val="標楷體"/>
        <family val="4"/>
        <charset val="136"/>
      </rPr>
      <t>大專及以上</t>
    </r>
    <phoneticPr fontId="5" type="noConversion"/>
  </si>
  <si>
    <r>
      <rPr>
        <sz val="8.5"/>
        <rFont val="標楷體"/>
        <family val="4"/>
        <charset val="136"/>
      </rPr>
      <t>失業人數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</si>
  <si>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修繕住宅貸款利息補貼核定戶數</t>
    </r>
    <phoneticPr fontId="5" type="noConversion"/>
  </si>
  <si>
    <t>都市發展局</t>
    <phoneticPr fontId="5" type="noConversion"/>
  </si>
  <si>
    <r>
      <rPr>
        <sz val="8.5"/>
        <rFont val="標楷體"/>
        <family val="4"/>
        <charset val="136"/>
      </rPr>
      <t>高雄園區</t>
    </r>
    <phoneticPr fontId="5" type="noConversion"/>
  </si>
  <si>
    <r>
      <rPr>
        <sz val="8.5"/>
        <rFont val="標楷體"/>
        <family val="4"/>
        <charset val="136"/>
      </rPr>
      <t>楠梓園區</t>
    </r>
    <phoneticPr fontId="5" type="noConversion"/>
  </si>
  <si>
    <t>經濟發展局</t>
    <phoneticPr fontId="5" type="noConversion"/>
  </si>
  <si>
    <r>
      <t xml:space="preserve"> </t>
    </r>
    <r>
      <rPr>
        <sz val="8.5"/>
        <rFont val="標楷體"/>
        <family val="4"/>
        <charset val="136"/>
      </rPr>
      <t>年底加工出口區內事業原住民人數</t>
    </r>
    <phoneticPr fontId="5" type="noConversion"/>
  </si>
  <si>
    <r>
      <t xml:space="preserve"> </t>
    </r>
    <r>
      <rPr>
        <sz val="8.5"/>
        <rFont val="標楷體"/>
        <family val="4"/>
        <charset val="136"/>
      </rPr>
      <t>年底加工出口區內事業工人人數</t>
    </r>
    <phoneticPr fontId="5" type="noConversion"/>
  </si>
  <si>
    <r>
      <t xml:space="preserve"> </t>
    </r>
    <r>
      <rPr>
        <sz val="8.5"/>
        <rFont val="標楷體"/>
        <family val="4"/>
        <charset val="136"/>
      </rPr>
      <t>年底加工出口區內事業職員人數</t>
    </r>
    <phoneticPr fontId="5" type="noConversion"/>
  </si>
  <si>
    <r>
      <t xml:space="preserve"> </t>
    </r>
    <r>
      <rPr>
        <sz val="8.5"/>
        <rFont val="標楷體"/>
        <family val="4"/>
        <charset val="136"/>
      </rPr>
      <t>年底加工出口區工人人數</t>
    </r>
    <phoneticPr fontId="5" type="noConversion"/>
  </si>
  <si>
    <r>
      <rPr>
        <sz val="8.5"/>
        <rFont val="標楷體"/>
        <family val="4"/>
        <charset val="136"/>
      </rPr>
      <t>年底加工出口區職員人數</t>
    </r>
    <phoneticPr fontId="5" type="noConversion"/>
  </si>
  <si>
    <r>
      <rPr>
        <sz val="8.5"/>
        <rFont val="標楷體"/>
        <family val="4"/>
        <charset val="136"/>
      </rPr>
      <t>全般刑案嫌疑犯人數</t>
    </r>
    <phoneticPr fontId="5" type="noConversion"/>
  </si>
  <si>
    <r>
      <rPr>
        <b/>
        <sz val="10"/>
        <color indexed="12"/>
        <rFont val="標楷體"/>
        <family val="4"/>
        <charset val="136"/>
      </rPr>
      <t>人身安全</t>
    </r>
    <r>
      <rPr>
        <b/>
        <sz val="10"/>
        <rFont val="Times New Roman"/>
        <family val="1"/>
      </rPr>
      <t xml:space="preserve">          </t>
    </r>
    <phoneticPr fontId="5" type="noConversion"/>
  </si>
  <si>
    <t>年底商店街區管理委員會委員人數</t>
    <phoneticPr fontId="5" type="noConversion"/>
  </si>
  <si>
    <t>年底商店街區審議小組委員人數</t>
    <phoneticPr fontId="5" type="noConversion"/>
  </si>
  <si>
    <t>年底公有市場攤商負責人</t>
    <phoneticPr fontId="5" type="noConversion"/>
  </si>
  <si>
    <t>獎勵民間投資基金補助新增進用勞工人數</t>
    <phoneticPr fontId="5" type="noConversion"/>
  </si>
  <si>
    <t>年底產業園區開發建設費用及計價審定小組委員人數</t>
    <phoneticPr fontId="5" type="noConversion"/>
  </si>
  <si>
    <r>
      <rPr>
        <sz val="8.5"/>
        <rFont val="標楷體"/>
        <family val="4"/>
        <charset val="136"/>
      </rPr>
      <t>百分比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</si>
  <si>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第五分位組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高所得家庭</t>
    </r>
    <r>
      <rPr>
        <sz val="8.5"/>
        <rFont val="Times New Roman"/>
        <family val="1"/>
      </rPr>
      <t xml:space="preserve">) </t>
    </r>
    <phoneticPr fontId="5" type="noConversion"/>
  </si>
  <si>
    <r>
      <rPr>
        <sz val="8.5"/>
        <rFont val="標楷體"/>
        <family val="4"/>
        <charset val="136"/>
      </rPr>
      <t>百分比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</si>
  <si>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第四分位組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</si>
  <si>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第三分位組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</si>
  <si>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百分比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</si>
  <si>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第二分位組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</si>
  <si>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第一分位組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低所得家庭</t>
    </r>
    <r>
      <rPr>
        <sz val="8.5"/>
        <rFont val="Times New Roman"/>
        <family val="1"/>
      </rPr>
      <t>)</t>
    </r>
    <phoneticPr fontId="5" type="noConversion"/>
  </si>
  <si>
    <t>主計處</t>
    <phoneticPr fontId="5" type="noConversion"/>
  </si>
  <si>
    <r>
      <rPr>
        <sz val="8.5"/>
        <rFont val="標楷體"/>
        <family val="4"/>
        <charset val="136"/>
      </rPr>
      <t>依可支配所得按戶數五等分位分</t>
    </r>
    <phoneticPr fontId="5" type="noConversion"/>
  </si>
  <si>
    <r>
      <rPr>
        <sz val="8.5"/>
        <rFont val="標楷體"/>
        <family val="4"/>
        <charset val="136"/>
      </rPr>
      <t>家庭經濟戶長性別比率</t>
    </r>
    <r>
      <rPr>
        <sz val="8.5"/>
        <rFont val="Times New Roman"/>
        <family val="1"/>
      </rPr>
      <t xml:space="preserve"> </t>
    </r>
    <phoneticPr fontId="5" type="noConversion"/>
  </si>
  <si>
    <t>參加身心障礙者職業訓練人數</t>
    <phoneticPr fontId="5" type="noConversion"/>
  </si>
  <si>
    <r>
      <rPr>
        <sz val="9"/>
        <rFont val="標楷體"/>
        <family val="4"/>
        <charset val="136"/>
      </rPr>
      <t>◎</t>
    </r>
    <phoneticPr fontId="5" type="noConversion"/>
  </si>
  <si>
    <r>
      <rPr>
        <sz val="8.5"/>
        <rFont val="標楷體"/>
        <family val="4"/>
        <charset val="136"/>
      </rPr>
      <t>身心障礙者職業輔導評量服務個案人數</t>
    </r>
    <phoneticPr fontId="5" type="noConversion"/>
  </si>
  <si>
    <t>年底辦理身心障礙者就業促進運用人力</t>
    <phoneticPr fontId="5" type="noConversion"/>
  </si>
  <si>
    <t>年底勞工權益基金管理會委員人數</t>
    <phoneticPr fontId="5" type="noConversion"/>
  </si>
  <si>
    <r>
      <rPr>
        <sz val="8.5"/>
        <rFont val="標楷體"/>
        <family val="4"/>
        <charset val="136"/>
      </rPr>
      <t>勞工權益基金申請補助經費</t>
    </r>
    <phoneticPr fontId="5" type="noConversion"/>
  </si>
  <si>
    <t>勞工權益基金申請補助人數</t>
    <phoneticPr fontId="5" type="noConversion"/>
  </si>
  <si>
    <r>
      <rPr>
        <b/>
        <sz val="10"/>
        <color indexed="12"/>
        <rFont val="標楷體"/>
        <family val="4"/>
        <charset val="136"/>
      </rPr>
      <t>福利促進</t>
    </r>
    <r>
      <rPr>
        <b/>
        <sz val="10"/>
        <rFont val="Times New Roman"/>
        <family val="1"/>
      </rPr>
      <t xml:space="preserve">         </t>
    </r>
    <phoneticPr fontId="5" type="noConversion"/>
  </si>
  <si>
    <t>消防局</t>
    <phoneticPr fontId="5" type="noConversion"/>
  </si>
  <si>
    <r>
      <rPr>
        <sz val="8.5"/>
        <rFont val="標楷體"/>
        <family val="4"/>
        <charset val="136"/>
      </rPr>
      <t>火災受傷人數</t>
    </r>
    <phoneticPr fontId="5" type="noConversion"/>
  </si>
  <si>
    <r>
      <rPr>
        <sz val="8.5"/>
        <rFont val="標楷體"/>
        <family val="4"/>
        <charset val="136"/>
      </rPr>
      <t>火災死亡人數</t>
    </r>
    <phoneticPr fontId="5" type="noConversion"/>
  </si>
  <si>
    <t>申請家庭暴力事件未成年子女會面、交往及交付之申請人數</t>
    <phoneticPr fontId="5" type="noConversion"/>
  </si>
  <si>
    <t>申請家庭暴力事件未成年子女會面、交往及交付之監督員人數</t>
    <phoneticPr fontId="5" type="noConversion"/>
  </si>
  <si>
    <r>
      <rPr>
        <sz val="8.5"/>
        <rFont val="標楷體"/>
        <family val="4"/>
        <charset val="136"/>
      </rPr>
      <t>原住民家庭暴力通報受害者人數</t>
    </r>
    <phoneticPr fontId="5" type="noConversion"/>
  </si>
  <si>
    <r>
      <rPr>
        <sz val="8.5"/>
        <rFont val="標楷體"/>
        <family val="4"/>
        <charset val="136"/>
      </rPr>
      <t>原住民性侵害通報受害者人數</t>
    </r>
    <phoneticPr fontId="5" type="noConversion"/>
  </si>
  <si>
    <r>
      <rPr>
        <sz val="8.5"/>
        <rFont val="標楷體"/>
        <family val="4"/>
        <charset val="136"/>
      </rPr>
      <t>年底易銷贓場所負責人</t>
    </r>
    <phoneticPr fontId="5" type="noConversion"/>
  </si>
  <si>
    <r>
      <rPr>
        <sz val="8.5"/>
        <rFont val="標楷體"/>
        <family val="4"/>
        <charset val="136"/>
      </rPr>
      <t>受處理無名屍體人數</t>
    </r>
    <phoneticPr fontId="5" type="noConversion"/>
  </si>
  <si>
    <r>
      <rPr>
        <sz val="8.5"/>
        <rFont val="標楷體"/>
        <family val="4"/>
        <charset val="136"/>
      </rPr>
      <t>獎勵及補償民眾拘捕人犯人數</t>
    </r>
    <phoneticPr fontId="5" type="noConversion"/>
  </si>
  <si>
    <r>
      <rPr>
        <sz val="8.5"/>
        <rFont val="標楷體"/>
        <family val="4"/>
        <charset val="136"/>
      </rPr>
      <t>義勇人員福利互助案件申請人比率</t>
    </r>
    <phoneticPr fontId="5" type="noConversion"/>
  </si>
  <si>
    <t>義勇人員福利互助案件申請人數</t>
    <phoneticPr fontId="5" type="noConversion"/>
  </si>
  <si>
    <t>年底義勇人員福利互助案件審理行政人員人數</t>
    <phoneticPr fontId="5" type="noConversion"/>
  </si>
  <si>
    <r>
      <rPr>
        <sz val="8.5"/>
        <rFont val="標楷體"/>
        <family val="4"/>
        <charset val="136"/>
      </rPr>
      <t>年底義勇人員福利互助會委員人數</t>
    </r>
    <phoneticPr fontId="5" type="noConversion"/>
  </si>
  <si>
    <r>
      <rPr>
        <sz val="8.5"/>
        <rFont val="標楷體"/>
        <family val="4"/>
        <charset val="136"/>
      </rPr>
      <t>妨害婚姻及家庭被害人數</t>
    </r>
    <phoneticPr fontId="5" type="noConversion"/>
  </si>
  <si>
    <r>
      <rPr>
        <sz val="8.5"/>
        <rFont val="標楷體"/>
        <family val="4"/>
        <charset val="136"/>
      </rPr>
      <t>妨害風化被害人數</t>
    </r>
    <phoneticPr fontId="5" type="noConversion"/>
  </si>
  <si>
    <r>
      <rPr>
        <sz val="8.5"/>
        <rFont val="標楷體"/>
        <family val="4"/>
        <charset val="136"/>
      </rPr>
      <t>年底安置及教養機構收容兒少人數</t>
    </r>
    <r>
      <rPr>
        <sz val="8.5"/>
        <rFont val="Times New Roman"/>
        <family val="1"/>
      </rPr>
      <t/>
    </r>
    <phoneticPr fontId="5" type="noConversion"/>
  </si>
  <si>
    <r>
      <rPr>
        <sz val="8.5"/>
        <color indexed="8"/>
        <rFont val="標楷體"/>
        <family val="4"/>
        <charset val="136"/>
      </rPr>
      <t>年底</t>
    </r>
    <r>
      <rPr>
        <sz val="8.5"/>
        <color indexed="8"/>
        <rFont val="Times New Roman"/>
        <family val="1"/>
      </rPr>
      <t>(</t>
    </r>
    <r>
      <rPr>
        <sz val="8.5"/>
        <color indexed="8"/>
        <rFont val="標楷體"/>
        <family val="4"/>
        <charset val="136"/>
      </rPr>
      <t>民間捐助</t>
    </r>
    <r>
      <rPr>
        <sz val="8.5"/>
        <color indexed="8"/>
        <rFont val="Times New Roman"/>
        <family val="1"/>
      </rPr>
      <t>)</t>
    </r>
    <r>
      <rPr>
        <sz val="8.5"/>
        <color indexed="8"/>
        <rFont val="標楷體"/>
        <family val="4"/>
        <charset val="136"/>
      </rPr>
      <t>財團法人社會福利慈善事業基金會監事人數</t>
    </r>
    <phoneticPr fontId="5" type="noConversion"/>
  </si>
  <si>
    <r>
      <rPr>
        <sz val="8.5"/>
        <color indexed="8"/>
        <rFont val="標楷體"/>
        <family val="4"/>
        <charset val="136"/>
      </rPr>
      <t>年底</t>
    </r>
    <r>
      <rPr>
        <sz val="8.5"/>
        <color indexed="8"/>
        <rFont val="Times New Roman"/>
        <family val="1"/>
      </rPr>
      <t>(</t>
    </r>
    <r>
      <rPr>
        <sz val="8.5"/>
        <color indexed="8"/>
        <rFont val="標楷體"/>
        <family val="4"/>
        <charset val="136"/>
      </rPr>
      <t>民間捐助</t>
    </r>
    <r>
      <rPr>
        <sz val="8.5"/>
        <color indexed="8"/>
        <rFont val="Times New Roman"/>
        <family val="1"/>
      </rPr>
      <t>)</t>
    </r>
    <r>
      <rPr>
        <sz val="8.5"/>
        <color indexed="8"/>
        <rFont val="標楷體"/>
        <family val="4"/>
        <charset val="136"/>
      </rPr>
      <t>財團法人社會福利慈善事業基金會董事人數</t>
    </r>
    <phoneticPr fontId="5" type="noConversion"/>
  </si>
  <si>
    <t>兵役局</t>
    <phoneticPr fontId="5" type="noConversion"/>
  </si>
  <si>
    <t>列級扶助義務役役男家屬人數</t>
    <phoneticPr fontId="5" type="noConversion"/>
  </si>
  <si>
    <r>
      <rPr>
        <sz val="9"/>
        <color indexed="8"/>
        <rFont val="標楷體"/>
        <family val="4"/>
        <charset val="136"/>
      </rPr>
      <t>◎</t>
    </r>
    <phoneticPr fontId="5" type="noConversion"/>
  </si>
  <si>
    <t>年底青少年服務員人數</t>
    <phoneticPr fontId="5" type="noConversion"/>
  </si>
  <si>
    <t>大專暑期實習生人數</t>
    <phoneticPr fontId="5" type="noConversion"/>
  </si>
  <si>
    <r>
      <rPr>
        <sz val="8.5"/>
        <color indexed="8"/>
        <rFont val="標楷體"/>
        <family val="4"/>
        <charset val="136"/>
      </rPr>
      <t>年底志願服務金、銀、銅質徽章獎獲獎人擔任志工幹部人數</t>
    </r>
    <phoneticPr fontId="5" type="noConversion"/>
  </si>
  <si>
    <r>
      <rPr>
        <sz val="8.5"/>
        <color indexed="8"/>
        <rFont val="標楷體"/>
        <family val="4"/>
        <charset val="136"/>
      </rPr>
      <t>年底志願服務金、銀、銅質徽章獎獲獎人數</t>
    </r>
    <phoneticPr fontId="5" type="noConversion"/>
  </si>
  <si>
    <t>年底婦女權益促進委員會委員人數</t>
    <phoneticPr fontId="5" type="noConversion"/>
  </si>
  <si>
    <t>年底寄養家庭家長人數</t>
    <phoneticPr fontId="5" type="noConversion"/>
  </si>
  <si>
    <t>年底兒童及少年福利與權益保障促進委員會委員人數</t>
    <phoneticPr fontId="5" type="noConversion"/>
  </si>
  <si>
    <t>重陽節敬老禮金發放人數</t>
    <phoneticPr fontId="5" type="noConversion"/>
  </si>
  <si>
    <r>
      <rPr>
        <sz val="8.5"/>
        <rFont val="標楷體"/>
        <family val="4"/>
        <charset val="136"/>
      </rPr>
      <t>年底仁愛之家養護照顧人數</t>
    </r>
    <phoneticPr fontId="5" type="noConversion"/>
  </si>
  <si>
    <r>
      <rPr>
        <sz val="8.5"/>
        <color indexed="8"/>
        <rFont val="標楷體"/>
        <family val="4"/>
        <charset val="136"/>
      </rPr>
      <t>年底</t>
    </r>
    <r>
      <rPr>
        <sz val="8.5"/>
        <color indexed="8"/>
        <rFont val="標楷體"/>
        <family val="4"/>
        <charset val="136"/>
      </rPr>
      <t>仁愛之家安養照顧人數</t>
    </r>
    <phoneticPr fontId="5" type="noConversion"/>
  </si>
  <si>
    <t>年底仁愛之家公、自費收容人數</t>
    <phoneticPr fontId="5" type="noConversion"/>
  </si>
  <si>
    <t>中低收入老人特別照顧津貼領取人數</t>
    <phoneticPr fontId="5" type="noConversion"/>
  </si>
  <si>
    <t>政府辦理國民年金保險被保險人所得未達一定標準之資格認定</t>
    <phoneticPr fontId="5" type="noConversion"/>
  </si>
  <si>
    <t>申請人數</t>
    <phoneticPr fontId="5" type="noConversion"/>
  </si>
  <si>
    <r>
      <rPr>
        <sz val="8.5"/>
        <rFont val="標楷體"/>
        <family val="4"/>
        <charset val="136"/>
      </rPr>
      <t>停車場作業基金獎金發放人數</t>
    </r>
    <phoneticPr fontId="5" type="noConversion"/>
  </si>
  <si>
    <r>
      <rPr>
        <sz val="8.5"/>
        <rFont val="標楷體"/>
        <family val="4"/>
        <charset val="136"/>
      </rPr>
      <t>年底停車場作業基金雇員人數</t>
    </r>
    <phoneticPr fontId="5" type="noConversion"/>
  </si>
  <si>
    <r>
      <rPr>
        <sz val="8.5"/>
        <rFont val="標楷體"/>
        <family val="4"/>
        <charset val="136"/>
      </rPr>
      <t>年底大眾捷運系統土地開發基金管理會委員</t>
    </r>
    <phoneticPr fontId="5" type="noConversion"/>
  </si>
  <si>
    <t>年底環境保護基金管理會委員</t>
    <phoneticPr fontId="5" type="noConversion"/>
  </si>
  <si>
    <t>年底都市更新及爭議處理審議會委員</t>
    <phoneticPr fontId="5" type="noConversion"/>
  </si>
  <si>
    <t>年底都市更新與都市發展基金管理會委員</t>
    <phoneticPr fontId="5" type="noConversion"/>
  </si>
  <si>
    <t>年底農業發展基金管理會委員</t>
    <phoneticPr fontId="5" type="noConversion"/>
  </si>
  <si>
    <t>年底舢舨漁筏兼營娛樂漁業人或事業負責人</t>
    <phoneticPr fontId="5" type="noConversion"/>
  </si>
  <si>
    <t>年底漁筏所有人</t>
    <phoneticPr fontId="5" type="noConversion"/>
  </si>
  <si>
    <r>
      <t>A1</t>
    </r>
    <r>
      <rPr>
        <sz val="8.5"/>
        <rFont val="標楷體"/>
        <family val="4"/>
        <charset val="136"/>
      </rPr>
      <t>類道路交通事故受傷人數</t>
    </r>
    <phoneticPr fontId="5" type="noConversion"/>
  </si>
  <si>
    <r>
      <t>A1</t>
    </r>
    <r>
      <rPr>
        <sz val="8.5"/>
        <rFont val="標楷體"/>
        <family val="4"/>
        <charset val="136"/>
      </rPr>
      <t>類道路交通事故死亡人數</t>
    </r>
    <phoneticPr fontId="5" type="noConversion"/>
  </si>
  <si>
    <r>
      <t>A1</t>
    </r>
    <r>
      <rPr>
        <sz val="8.5"/>
        <rFont val="標楷體"/>
        <family val="4"/>
        <charset val="136"/>
      </rPr>
      <t>類道路交通事故肇事人數</t>
    </r>
    <phoneticPr fontId="5" type="noConversion"/>
  </si>
  <si>
    <t>交通局</t>
    <phoneticPr fontId="5" type="noConversion"/>
  </si>
  <si>
    <r>
      <rPr>
        <sz val="8.5"/>
        <rFont val="標楷體"/>
        <family val="4"/>
        <charset val="136"/>
      </rPr>
      <t>年底高雄捷運司機人數</t>
    </r>
    <r>
      <rPr>
        <sz val="8.5"/>
        <rFont val="Times New Roman"/>
        <family val="1"/>
      </rPr>
      <t/>
    </r>
    <phoneticPr fontId="5" type="noConversion"/>
  </si>
  <si>
    <r>
      <rPr>
        <b/>
        <sz val="10"/>
        <color indexed="12"/>
        <rFont val="標楷體"/>
        <family val="4"/>
        <charset val="136"/>
      </rPr>
      <t>環境空間</t>
    </r>
    <r>
      <rPr>
        <b/>
        <sz val="10"/>
        <rFont val="Times New Roman"/>
        <family val="1"/>
      </rPr>
      <t xml:space="preserve">         </t>
    </r>
    <phoneticPr fontId="5" type="noConversion"/>
  </si>
  <si>
    <t>年底三七五租約地主人數</t>
    <phoneticPr fontId="5" type="noConversion"/>
  </si>
  <si>
    <t>年底三七五租約佃農人數</t>
    <phoneticPr fontId="5" type="noConversion"/>
  </si>
  <si>
    <t>年底消費爭議調解委員會委員人數</t>
    <phoneticPr fontId="5" type="noConversion"/>
  </si>
  <si>
    <t>年底消費者保護保官人數</t>
    <phoneticPr fontId="5" type="noConversion"/>
  </si>
  <si>
    <t>年底家庭暴力及性侵害防治中心社工人員人數</t>
    <phoneticPr fontId="5" type="noConversion"/>
  </si>
  <si>
    <t>實施計畫」申請調任保護性社工人數</t>
    <phoneticPr fontId="5" type="noConversion"/>
  </si>
  <si>
    <r>
      <rPr>
        <sz val="8.5"/>
        <rFont val="標楷體"/>
        <family val="4"/>
        <charset val="136"/>
      </rPr>
      <t>有偶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</si>
  <si>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離婚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</si>
  <si>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喪偶</t>
    </r>
    <r>
      <rPr>
        <sz val="8.5"/>
        <rFont val="Times New Roman"/>
        <family val="1"/>
      </rPr>
      <t xml:space="preserve"> </t>
    </r>
    <phoneticPr fontId="5" type="noConversion"/>
  </si>
  <si>
    <r>
      <t>20-24</t>
    </r>
    <r>
      <rPr>
        <sz val="8.5"/>
        <rFont val="標楷體"/>
        <family val="4"/>
        <charset val="136"/>
      </rPr>
      <t>歲</t>
    </r>
    <r>
      <rPr>
        <sz val="8.5"/>
        <rFont val="Times New Roman"/>
        <family val="1"/>
      </rPr>
      <t xml:space="preserve"> </t>
    </r>
    <phoneticPr fontId="5" type="noConversion"/>
  </si>
  <si>
    <r>
      <t>30-34</t>
    </r>
    <r>
      <rPr>
        <sz val="8.5"/>
        <rFont val="標楷體"/>
        <family val="4"/>
        <charset val="136"/>
      </rPr>
      <t>歲</t>
    </r>
    <phoneticPr fontId="5" type="noConversion"/>
  </si>
  <si>
    <r>
      <t>35-39</t>
    </r>
    <r>
      <rPr>
        <sz val="8.5"/>
        <rFont val="標楷體"/>
        <family val="4"/>
        <charset val="136"/>
      </rPr>
      <t>歲</t>
    </r>
    <phoneticPr fontId="5" type="noConversion"/>
  </si>
  <si>
    <r>
      <t>40-44</t>
    </r>
    <r>
      <rPr>
        <sz val="8.5"/>
        <rFont val="標楷體"/>
        <family val="4"/>
        <charset val="136"/>
      </rPr>
      <t>歲</t>
    </r>
    <phoneticPr fontId="5" type="noConversion"/>
  </si>
  <si>
    <r>
      <t>45-49</t>
    </r>
    <r>
      <rPr>
        <sz val="8.5"/>
        <rFont val="標楷體"/>
        <family val="4"/>
        <charset val="136"/>
      </rPr>
      <t>歲</t>
    </r>
    <phoneticPr fontId="5" type="noConversion"/>
  </si>
  <si>
    <r>
      <rPr>
        <sz val="8.5"/>
        <rFont val="標楷體"/>
        <family val="4"/>
        <charset val="136"/>
      </rPr>
      <t>胃癌</t>
    </r>
    <r>
      <rPr>
        <sz val="8.5"/>
        <rFont val="Times New Roman"/>
        <family val="1"/>
      </rPr>
      <t xml:space="preserve">    </t>
    </r>
    <phoneticPr fontId="5" type="noConversion"/>
  </si>
  <si>
    <t>高中</t>
    <phoneticPr fontId="5" type="noConversion"/>
  </si>
  <si>
    <r>
      <rPr>
        <sz val="8.5"/>
        <rFont val="標楷體"/>
        <family val="4"/>
        <charset val="136"/>
      </rPr>
      <t>－按職業結構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</si>
  <si>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勞動力人口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</si>
  <si>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－按從業身分結構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</si>
  <si>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竊盜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</si>
  <si>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賭博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</si>
  <si>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毒品</t>
    </r>
    <phoneticPr fontId="5" type="noConversion"/>
  </si>
  <si>
    <r>
      <rPr>
        <sz val="8.5"/>
        <rFont val="標楷體"/>
        <family val="4"/>
        <charset val="136"/>
      </rPr>
      <t>詐欺背信</t>
    </r>
    <phoneticPr fontId="5" type="noConversion"/>
  </si>
  <si>
    <r>
      <rPr>
        <sz val="8.5"/>
        <rFont val="標楷體"/>
        <family val="4"/>
        <charset val="136"/>
      </rPr>
      <t>公共危險</t>
    </r>
    <phoneticPr fontId="5" type="noConversion"/>
  </si>
  <si>
    <r>
      <rPr>
        <sz val="8.5"/>
        <rFont val="標楷體"/>
        <family val="4"/>
        <charset val="136"/>
      </rPr>
      <t>妨害風化罪</t>
    </r>
    <phoneticPr fontId="5" type="noConversion"/>
  </si>
  <si>
    <r>
      <rPr>
        <sz val="8.5"/>
        <rFont val="標楷體"/>
        <family val="4"/>
        <charset val="136"/>
      </rPr>
      <t>故意殺人</t>
    </r>
    <r>
      <rPr>
        <sz val="8.5"/>
        <rFont val="Times New Roman"/>
        <family val="1"/>
      </rPr>
      <t xml:space="preserve"> </t>
    </r>
    <phoneticPr fontId="5" type="noConversion"/>
  </si>
  <si>
    <t>強制性交</t>
    <phoneticPr fontId="5" type="noConversion"/>
  </si>
  <si>
    <r>
      <rPr>
        <sz val="8.5"/>
        <rFont val="標楷體"/>
        <family val="4"/>
        <charset val="136"/>
      </rPr>
      <t>擄人勒贖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</si>
  <si>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強盜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</si>
  <si>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搶奪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</si>
  <si>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暴力犯罪</t>
    </r>
    <r>
      <rPr>
        <sz val="8.5"/>
        <rFont val="Times New Roman"/>
        <family val="1"/>
      </rPr>
      <t/>
    </r>
    <phoneticPr fontId="5" type="noConversion"/>
  </si>
  <si>
    <t>妨害婚姻及家庭</t>
    <phoneticPr fontId="5" type="noConversion"/>
  </si>
  <si>
    <t>總生育率（五歲年齡組，按發生日期）</t>
    <phoneticPr fontId="5" type="noConversion"/>
  </si>
  <si>
    <r>
      <rPr>
        <sz val="8.5"/>
        <rFont val="標楷體"/>
        <family val="4"/>
        <charset val="136"/>
      </rPr>
      <t>附註：</t>
    </r>
    <r>
      <rPr>
        <sz val="8.5"/>
        <rFont val="Times New Roman"/>
        <family val="1"/>
      </rPr>
      <t>1.CEDAW</t>
    </r>
    <r>
      <rPr>
        <sz val="8.5"/>
        <rFont val="標楷體"/>
        <family val="4"/>
        <charset val="136"/>
      </rPr>
      <t>係指「消除對婦女一切形式歧視公約」之簡稱。</t>
    </r>
    <phoneticPr fontId="5" type="noConversion"/>
  </si>
  <si>
    <t>無依兒童</t>
    <phoneticPr fontId="5" type="noConversion"/>
  </si>
  <si>
    <t>碩士</t>
    <phoneticPr fontId="5" type="noConversion"/>
  </si>
  <si>
    <t>博士</t>
    <phoneticPr fontId="5" type="noConversion"/>
  </si>
  <si>
    <r>
      <rPr>
        <sz val="8.5"/>
        <rFont val="標楷體"/>
        <family val="4"/>
        <charset val="136"/>
      </rPr>
      <t>－按教育程度別分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</si>
  <si>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－按年齡別分</t>
    </r>
    <r>
      <rPr>
        <sz val="8.5"/>
        <rFont val="Times New Roman"/>
        <family val="1"/>
      </rPr>
      <t xml:space="preserve"> </t>
    </r>
    <phoneticPr fontId="5" type="noConversion"/>
  </si>
  <si>
    <r>
      <rPr>
        <sz val="8.5"/>
        <rFont val="標楷體"/>
        <family val="4"/>
        <charset val="136"/>
      </rPr>
      <t>－按行業結構</t>
    </r>
    <r>
      <rPr>
        <sz val="8.5"/>
        <rFont val="Times New Roman"/>
        <family val="1"/>
      </rPr>
      <t xml:space="preserve">  </t>
    </r>
    <phoneticPr fontId="5" type="noConversion"/>
  </si>
  <si>
    <t>－按教育程度</t>
    <phoneticPr fontId="5" type="noConversion"/>
  </si>
  <si>
    <r>
      <rPr>
        <sz val="8.5"/>
        <rFont val="標楷體"/>
        <family val="4"/>
        <charset val="136"/>
      </rPr>
      <t>－按年齡結構</t>
    </r>
    <r>
      <rPr>
        <sz val="8.5"/>
        <rFont val="Times New Roman"/>
        <family val="1"/>
      </rPr>
      <t xml:space="preserve">  </t>
    </r>
    <phoneticPr fontId="5" type="noConversion"/>
  </si>
  <si>
    <t>甲等</t>
    <phoneticPr fontId="5" type="noConversion"/>
  </si>
  <si>
    <t>乙等</t>
    <phoneticPr fontId="5" type="noConversion"/>
  </si>
  <si>
    <r>
      <rPr>
        <sz val="8.5"/>
        <rFont val="標楷體"/>
        <family val="4"/>
        <charset val="136"/>
      </rPr>
      <t>租金補貼核定戶數</t>
    </r>
    <phoneticPr fontId="5" type="noConversion"/>
  </si>
  <si>
    <r>
      <rPr>
        <sz val="8.5"/>
        <rFont val="標楷體"/>
        <family val="4"/>
        <charset val="136"/>
      </rPr>
      <t>訓就中心新登記求職人數</t>
    </r>
    <r>
      <rPr>
        <sz val="8.5"/>
        <rFont val="Times New Roman"/>
        <family val="1"/>
      </rPr>
      <t xml:space="preserve">  </t>
    </r>
    <phoneticPr fontId="5" type="noConversion"/>
  </si>
  <si>
    <r>
      <rPr>
        <sz val="8.5"/>
        <rFont val="標楷體"/>
        <family val="4"/>
        <charset val="136"/>
      </rPr>
      <t>訓就中心有效求職推介就業人數</t>
    </r>
    <r>
      <rPr>
        <sz val="8.5"/>
        <rFont val="Times New Roman"/>
        <family val="1"/>
      </rPr>
      <t xml:space="preserve">  </t>
    </r>
    <phoneticPr fontId="5" type="noConversion"/>
  </si>
  <si>
    <t>訓就中心就業保險失業給付初次認定人數</t>
    <phoneticPr fontId="5" type="noConversion"/>
  </si>
  <si>
    <r>
      <rPr>
        <sz val="8.5"/>
        <rFont val="標楷體"/>
        <family val="4"/>
        <charset val="136"/>
      </rPr>
      <t>訓就中心職業訓練結訓人數</t>
    </r>
    <r>
      <rPr>
        <sz val="8.5"/>
        <rFont val="Times New Roman"/>
        <family val="1"/>
      </rPr>
      <t xml:space="preserve">  </t>
    </r>
    <phoneticPr fontId="5" type="noConversion"/>
  </si>
  <si>
    <t>原住民就業服務站求職登記人數</t>
    <phoneticPr fontId="5" type="noConversion"/>
  </si>
  <si>
    <r>
      <rPr>
        <sz val="8.5"/>
        <rFont val="標楷體"/>
        <family val="4"/>
        <charset val="136"/>
      </rPr>
      <t>勞資爭議人數</t>
    </r>
    <r>
      <rPr>
        <sz val="8.5"/>
        <rFont val="Times New Roman"/>
        <family val="1"/>
      </rPr>
      <t xml:space="preserve">  </t>
    </r>
    <phoneticPr fontId="5" type="noConversion"/>
  </si>
  <si>
    <t>國中及以下</t>
    <phoneticPr fontId="5" type="noConversion"/>
  </si>
  <si>
    <r>
      <rPr>
        <sz val="8.5"/>
        <rFont val="標楷體"/>
        <family val="4"/>
        <charset val="136"/>
      </rPr>
      <t>失業率</t>
    </r>
    <r>
      <rPr>
        <sz val="8.5"/>
        <rFont val="Times New Roman"/>
        <family val="1"/>
      </rPr>
      <t xml:space="preserve">  </t>
    </r>
    <phoneticPr fontId="5" type="noConversion"/>
  </si>
  <si>
    <t>高雄市按性別分類之主要統計指標               The Image of Gender in Kaohsiung</t>
    <phoneticPr fontId="5" type="noConversion"/>
  </si>
  <si>
    <t>人口婚姻</t>
    <phoneticPr fontId="5" type="noConversion"/>
  </si>
  <si>
    <t>社會參與</t>
    <phoneticPr fontId="5" type="noConversion"/>
  </si>
  <si>
    <t>◎</t>
    <phoneticPr fontId="3" type="noConversion"/>
  </si>
  <si>
    <t>◎</t>
    <phoneticPr fontId="5" type="noConversion"/>
  </si>
  <si>
    <t>托嬰中心辦理兒童團體保險補助人數</t>
    <phoneticPr fontId="5" type="noConversion"/>
  </si>
  <si>
    <t>弱勢兒童及少年醫療補助計畫補助人數</t>
    <phoneticPr fontId="5" type="noConversion"/>
  </si>
  <si>
    <t>中央督考系統變更，不再將其資料區分性別</t>
    <phoneticPr fontId="3" type="noConversion"/>
  </si>
  <si>
    <t>牌照稅納稅義務人</t>
  </si>
  <si>
    <t>房屋稅開徵概況</t>
  </si>
  <si>
    <t>地價稅開徵概況</t>
    <phoneticPr fontId="5" type="noConversion"/>
  </si>
  <si>
    <t>財政局</t>
    <phoneticPr fontId="5" type="noConversion"/>
  </si>
  <si>
    <t>身心障礙學生數</t>
    <phoneticPr fontId="5" type="noConversion"/>
  </si>
  <si>
    <t>學前</t>
    <phoneticPr fontId="5" type="noConversion"/>
  </si>
  <si>
    <t xml:space="preserve">  竊盜</t>
    <phoneticPr fontId="5" type="noConversion"/>
  </si>
  <si>
    <t xml:space="preserve">  賭博 </t>
    <phoneticPr fontId="5" type="noConversion"/>
  </si>
  <si>
    <t xml:space="preserve">  毒品</t>
    <phoneticPr fontId="5" type="noConversion"/>
  </si>
  <si>
    <t xml:space="preserve">  暴力犯罪</t>
    <phoneticPr fontId="5" type="noConversion"/>
  </si>
  <si>
    <t xml:space="preserve">    故意殺人 </t>
    <phoneticPr fontId="5" type="noConversion"/>
  </si>
  <si>
    <t xml:space="preserve">    強制性交</t>
    <phoneticPr fontId="5" type="noConversion"/>
  </si>
  <si>
    <t xml:space="preserve">    重大恐嚇取財</t>
    <phoneticPr fontId="5" type="noConversion"/>
  </si>
  <si>
    <t xml:space="preserve">    擄人勒贖 </t>
    <phoneticPr fontId="5" type="noConversion"/>
  </si>
  <si>
    <t xml:space="preserve">    強盜 </t>
    <phoneticPr fontId="5" type="noConversion"/>
  </si>
  <si>
    <t xml:space="preserve">    搶奪 </t>
    <phoneticPr fontId="5" type="noConversion"/>
  </si>
  <si>
    <t xml:space="preserve">    重傷害</t>
    <phoneticPr fontId="5" type="noConversion"/>
  </si>
  <si>
    <t>百分比</t>
    <phoneticPr fontId="5" type="noConversion"/>
  </si>
  <si>
    <t>…</t>
    <phoneticPr fontId="5" type="noConversion"/>
  </si>
  <si>
    <r>
      <t>103</t>
    </r>
    <r>
      <rPr>
        <sz val="9"/>
        <rFont val="標楷體"/>
        <family val="4"/>
        <charset val="136"/>
      </rPr>
      <t>年</t>
    </r>
    <phoneticPr fontId="5" type="noConversion"/>
  </si>
  <si>
    <t>購置住宅貸款利息補貼核定戶數</t>
    <phoneticPr fontId="5" type="noConversion"/>
  </si>
  <si>
    <r>
      <rPr>
        <sz val="8.5"/>
        <rFont val="標楷體"/>
        <family val="4"/>
        <charset val="136"/>
      </rPr>
      <t>外籍嫌疑犯人數</t>
    </r>
    <phoneticPr fontId="5" type="noConversion"/>
  </si>
  <si>
    <t>義勇人員福利互助案件親屬申請人數</t>
    <phoneticPr fontId="5" type="noConversion"/>
  </si>
  <si>
    <r>
      <rPr>
        <sz val="8.5"/>
        <rFont val="標楷體"/>
        <family val="4"/>
        <charset val="136"/>
      </rPr>
      <t>受理家庭暴力通報受害者人數</t>
    </r>
    <r>
      <rPr>
        <sz val="8.5"/>
        <rFont val="Times New Roman"/>
        <family val="1"/>
      </rPr>
      <t>(</t>
    </r>
    <r>
      <rPr>
        <sz val="8.5"/>
        <rFont val="標楷體"/>
        <family val="4"/>
        <charset val="136"/>
      </rPr>
      <t>不含兒少保護通報</t>
    </r>
    <r>
      <rPr>
        <sz val="8.5"/>
        <rFont val="Times New Roman"/>
        <family val="1"/>
      </rPr>
      <t xml:space="preserve">) </t>
    </r>
    <phoneticPr fontId="5" type="noConversion"/>
  </si>
  <si>
    <t>年底污水廠員工人數</t>
    <phoneticPr fontId="5" type="noConversion"/>
  </si>
  <si>
    <r>
      <t xml:space="preserve">   102</t>
    </r>
    <r>
      <rPr>
        <sz val="8.5"/>
        <color indexed="8"/>
        <rFont val="標楷體"/>
        <family val="4"/>
        <charset val="136"/>
      </rPr>
      <t>年起變更獎金發放標準降低，故有發放獎金。</t>
    </r>
    <phoneticPr fontId="5" type="noConversion"/>
  </si>
  <si>
    <t>公營事業機構</t>
    <phoneticPr fontId="5" type="noConversion"/>
  </si>
  <si>
    <t>公立學校</t>
    <phoneticPr fontId="5" type="noConversion"/>
  </si>
  <si>
    <r>
      <rPr>
        <sz val="8.5"/>
        <rFont val="標楷體"/>
        <family val="4"/>
        <charset val="136"/>
      </rPr>
      <t>惡性腫瘤</t>
    </r>
    <r>
      <rPr>
        <sz val="8.5"/>
        <rFont val="Times New Roman"/>
        <family val="1"/>
      </rPr>
      <t xml:space="preserve">  </t>
    </r>
    <phoneticPr fontId="5" type="noConversion"/>
  </si>
  <si>
    <t>氣管、支氣管和肺癌</t>
    <phoneticPr fontId="5" type="noConversion"/>
  </si>
  <si>
    <t>肝和肝內膽管癌</t>
    <phoneticPr fontId="5" type="noConversion"/>
  </si>
  <si>
    <t>結腸、直腸和肛門癌</t>
    <phoneticPr fontId="5" type="noConversion"/>
  </si>
  <si>
    <t>女性乳房癌</t>
    <phoneticPr fontId="5" type="noConversion"/>
  </si>
  <si>
    <t>子宮頸及部位未明示子宮癌</t>
    <phoneticPr fontId="5" type="noConversion"/>
  </si>
  <si>
    <t>心臟疾病（高血壓性疾病除外）</t>
    <phoneticPr fontId="5" type="noConversion"/>
  </si>
  <si>
    <t>腎炎、腎病症候群及腎病變</t>
    <phoneticPr fontId="5" type="noConversion"/>
  </si>
  <si>
    <t>蓄意自我傷害（自殺）</t>
    <phoneticPr fontId="5" type="noConversion"/>
  </si>
  <si>
    <r>
      <rPr>
        <sz val="8.5"/>
        <rFont val="標楷體"/>
        <family val="4"/>
        <charset val="136"/>
      </rPr>
      <t>外籍配偶(新移民)子女學生數</t>
    </r>
    <r>
      <rPr>
        <sz val="8.5"/>
        <rFont val="Times New Roman"/>
        <family val="1"/>
      </rPr>
      <t/>
    </r>
    <phoneticPr fontId="5" type="noConversion"/>
  </si>
  <si>
    <t>公共運輸市占率</t>
    <phoneticPr fontId="5" type="noConversion"/>
  </si>
  <si>
    <t>交通局</t>
    <phoneticPr fontId="5" type="noConversion"/>
  </si>
  <si>
    <t>6.102年(含)以前公車司機人數只計市府公車處司機人數，不含私立公車客運業者司機人數。</t>
    <phoneticPr fontId="3" type="noConversion"/>
  </si>
  <si>
    <r>
      <t>7.</t>
    </r>
    <r>
      <rPr>
        <sz val="8.5"/>
        <color indexed="8"/>
        <rFont val="標楷體"/>
        <family val="4"/>
        <charset val="136"/>
      </rPr>
      <t>因</t>
    </r>
    <r>
      <rPr>
        <sz val="8.5"/>
        <color indexed="8"/>
        <rFont val="Times New Roman"/>
        <family val="1"/>
      </rPr>
      <t>101</t>
    </r>
    <r>
      <rPr>
        <sz val="8.5"/>
        <color indexed="8"/>
        <rFont val="標楷體"/>
        <family val="4"/>
        <charset val="136"/>
      </rPr>
      <t>年停車收費方式由一小時計費一次改為半小時計費一次，導致停車費收入下降，達不到獎金發放標準，故無獎金發放人數</t>
    </r>
    <r>
      <rPr>
        <sz val="8.5"/>
        <color indexed="8"/>
        <rFont val="Times New Roman"/>
        <family val="1"/>
      </rPr>
      <t>;</t>
    </r>
    <phoneticPr fontId="3" type="noConversion"/>
  </si>
  <si>
    <r>
      <t>8.103</t>
    </r>
    <r>
      <rPr>
        <sz val="8.5"/>
        <color indexed="8"/>
        <rFont val="標楷體"/>
        <family val="4"/>
        <charset val="136"/>
      </rPr>
      <t>年妨害交通車輛處理人次大幅增加，係因交通局恢復委外拖吊業務所致。</t>
    </r>
    <phoneticPr fontId="3" type="noConversion"/>
  </si>
  <si>
    <t>成年刑案嫌疑犯人數</t>
    <phoneticPr fontId="5" type="noConversion"/>
  </si>
  <si>
    <t>青年刑案嫌疑犯人數</t>
    <phoneticPr fontId="5" type="noConversion"/>
  </si>
  <si>
    <r>
      <rPr>
        <sz val="8.5"/>
        <rFont val="標楷體"/>
        <family val="4"/>
        <charset val="136"/>
      </rPr>
      <t>粗死亡率</t>
    </r>
    <r>
      <rPr>
        <sz val="8.5"/>
        <rFont val="Times New Roman"/>
        <family val="1"/>
      </rPr>
      <t xml:space="preserve">      </t>
    </r>
    <phoneticPr fontId="5" type="noConversion"/>
  </si>
  <si>
    <t>視障者有使用導盲犬人數</t>
    <phoneticPr fontId="5" type="noConversion"/>
  </si>
  <si>
    <t>年底收容遊民人數</t>
    <phoneticPr fontId="5" type="noConversion"/>
  </si>
  <si>
    <t>農林漁牧業工作人員</t>
    <phoneticPr fontId="5" type="noConversion"/>
  </si>
  <si>
    <t>元</t>
    <phoneticPr fontId="5" type="noConversion"/>
  </si>
  <si>
    <t>平均每戶所得收入總計</t>
    <phoneticPr fontId="5" type="noConversion"/>
  </si>
  <si>
    <r>
      <t>4.103</t>
    </r>
    <r>
      <rPr>
        <sz val="8.5"/>
        <rFont val="標楷體"/>
        <family val="4"/>
        <charset val="136"/>
      </rPr>
      <t>年起因公車處民營裁撤，致公營事業機構年底公教人員數大幅減少。</t>
    </r>
    <phoneticPr fontId="5" type="noConversion"/>
  </si>
  <si>
    <r>
      <t>3.103年</t>
    </r>
    <r>
      <rPr>
        <sz val="8.5"/>
        <rFont val="標楷體"/>
        <family val="4"/>
        <charset val="136"/>
      </rPr>
      <t>因新增12間公共托嬰中心，致托嬰中心辦理兒童團體保險補助人數上升。</t>
    </r>
    <phoneticPr fontId="3" type="noConversion"/>
  </si>
  <si>
    <t>2.各級學校學生數包含特殊教育、補習及進修教育。</t>
    <phoneticPr fontId="5" type="noConversion"/>
  </si>
  <si>
    <t>5.「公廁座數」係指環保局納入列管者；為配合實施行政院環境保護署「推動台灣公廁整潔品質提昇計畫」，致103年底本市列管公廁座數大幅增加。
。</t>
    <phoneticPr fontId="3" type="noConversion"/>
  </si>
  <si>
    <r>
      <rPr>
        <sz val="8.5"/>
        <rFont val="標楷體"/>
        <family val="4"/>
        <charset val="136"/>
      </rPr>
      <t>兒童少年刑案嫌疑犯人數</t>
    </r>
    <r>
      <rPr>
        <sz val="8.5"/>
        <rFont val="Times New Roman"/>
        <family val="1"/>
      </rPr>
      <t xml:space="preserve"> </t>
    </r>
    <phoneticPr fontId="5" type="noConversion"/>
  </si>
  <si>
    <t>附件1</t>
    <phoneticPr fontId="3" type="noConversion"/>
  </si>
  <si>
    <t>備註</t>
    <phoneticPr fontId="5" type="noConversion"/>
  </si>
  <si>
    <r>
      <t>104</t>
    </r>
    <r>
      <rPr>
        <sz val="9"/>
        <rFont val="標楷體"/>
        <family val="4"/>
        <charset val="136"/>
      </rPr>
      <t>年</t>
    </r>
    <phoneticPr fontId="5" type="noConversion"/>
  </si>
  <si>
    <t>戶</t>
    <phoneticPr fontId="5" type="noConversion"/>
  </si>
  <si>
    <r>
      <t xml:space="preserve">CEDAW
</t>
    </r>
    <r>
      <rPr>
        <sz val="9"/>
        <rFont val="標楷體"/>
        <family val="4"/>
        <charset val="136"/>
      </rPr>
      <t>列管</t>
    </r>
    <phoneticPr fontId="5" type="noConversion"/>
  </si>
  <si>
    <t>依「高雄市政府社會局暨所屬機關人員調任保護性社工人員</t>
    <phoneticPr fontId="5" type="noConversion"/>
  </si>
  <si>
    <t>實施計畫」調任保護性社工人數</t>
    <phoneticPr fontId="5" type="noConversion"/>
  </si>
  <si>
    <t>103年填報男性為33,931人</t>
    <phoneticPr fontId="5" type="noConversion"/>
  </si>
</sst>
</file>

<file path=xl/styles.xml><?xml version="1.0" encoding="utf-8"?>
<styleSheet xmlns="http://schemas.openxmlformats.org/spreadsheetml/2006/main">
  <numFmts count="26">
    <numFmt numFmtId="41" formatCode="_-* #,##0_-;\-* #,##0_-;_-* &quot;-&quot;_-;_-@_-"/>
    <numFmt numFmtId="43" formatCode="_-* #,##0.00_-;\-* #,##0.00_-;_-* &quot;-&quot;??_-;_-@_-"/>
    <numFmt numFmtId="176" formatCode="_-* ###\ ##0.0_-;_-* \-###\ ##0.0_-;_-* &quot;－&quot;_-;_-@_-"/>
    <numFmt numFmtId="177" formatCode="_-* ###\ ##0.0;_-* \-###\ ##0.0;_-* &quot;－&quot;"/>
    <numFmt numFmtId="178" formatCode="_-* ###,##0;_-* \-###,##0;_-* &quot;－&quot;"/>
    <numFmt numFmtId="179" formatCode="_-* ###\ ###\ ##0_-;_-* \-###\ ###\ ##0_-;_-* &quot;－&quot;_-;_-@_-"/>
    <numFmt numFmtId="180" formatCode="#,##0_);[Red]\(#,##0\)"/>
    <numFmt numFmtId="181" formatCode="_-* #,##0.0_-;\-* #,##0.0_-;_-* &quot;-&quot;?_-;_-@_-"/>
    <numFmt numFmtId="182" formatCode="0.0_);[Red]\(0.0\)"/>
    <numFmt numFmtId="183" formatCode="_-* ###\ ##0_-;_-* \-###\ ##0_-;_-* &quot;－&quot;_-;_-@_-"/>
    <numFmt numFmtId="184" formatCode="_-* ###\ ##0.00;_-* \-###\ ##0.00;_-* &quot;－&quot;"/>
    <numFmt numFmtId="185" formatCode="_-* #,##0_-;\-* #,##0_-;_-* &quot;－&quot;_-;_-@_-"/>
    <numFmt numFmtId="186" formatCode="0_);[Red]\(0\)"/>
    <numFmt numFmtId="187" formatCode="0.00_);[Red]\(0.00\)"/>
    <numFmt numFmtId="188" formatCode="#,##0_ "/>
    <numFmt numFmtId="189" formatCode="#,##0.00_ "/>
    <numFmt numFmtId="190" formatCode="_-* ####\ ##0.0;_-* \-####\ ##0.0;_-* &quot;－&quot;"/>
    <numFmt numFmtId="191" formatCode="0.00_ "/>
    <numFmt numFmtId="192" formatCode="0.0_ "/>
    <numFmt numFmtId="193" formatCode="_-* #,##0_-;\-* #,##0_-;_-* &quot;-&quot;?_-;_-@_-"/>
    <numFmt numFmtId="194" formatCode="_-* #,##0.00_-;\-* #,##0.00_-;_-* &quot;-&quot;?_-;_-@_-"/>
    <numFmt numFmtId="195" formatCode="_-* #,##0_-;\-* #,##0_-;_-* &quot;-&quot;??_-;_-@_-"/>
    <numFmt numFmtId="196" formatCode="_-* #,##0.0_-;\-* #,##0.0_-;_-* &quot;-&quot;_-;_-@_-"/>
    <numFmt numFmtId="197" formatCode="_-* #,##0.00_-;\-* #,##0.00_-;_-* &quot;-&quot;_-;_-@_-"/>
    <numFmt numFmtId="198" formatCode="_-* #,##0.00_-;\-* #,##0.00_-;_-* &quot;－&quot;_-;_-@_-"/>
    <numFmt numFmtId="199" formatCode="0_ "/>
  </numFmts>
  <fonts count="5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7.5"/>
      <name val="Times New Roman"/>
      <family val="1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7.5"/>
      <name val="華康細明體"/>
      <family val="3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8.5"/>
      <name val="Times New Roman"/>
      <family val="1"/>
    </font>
    <font>
      <sz val="9"/>
      <name val="華康細明體"/>
      <family val="3"/>
      <charset val="136"/>
    </font>
    <font>
      <sz val="12"/>
      <name val="Times New Roman"/>
      <family val="1"/>
    </font>
    <font>
      <sz val="8.5"/>
      <name val="新細明體"/>
      <family val="1"/>
      <charset val="136"/>
    </font>
    <font>
      <sz val="8.5"/>
      <name val="文鼎中楷外字一"/>
      <family val="3"/>
      <charset val="136"/>
    </font>
    <font>
      <sz val="8.5"/>
      <name val="細明體"/>
      <family val="3"/>
      <charset val="136"/>
    </font>
    <font>
      <b/>
      <sz val="10"/>
      <name val="Times New Roman"/>
      <family val="1"/>
    </font>
    <font>
      <sz val="8.5"/>
      <color indexed="55"/>
      <name val="Times New Roman"/>
      <family val="1"/>
    </font>
    <font>
      <sz val="7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0"/>
      <color indexed="12"/>
      <name val="新細明體"/>
      <family val="1"/>
      <charset val="136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標楷體"/>
      <family val="4"/>
      <charset val="136"/>
    </font>
    <font>
      <sz val="8.5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7"/>
      <name val="標楷體"/>
      <family val="4"/>
      <charset val="136"/>
    </font>
    <font>
      <sz val="7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sz val="10"/>
      <color indexed="12"/>
      <name val="Times New Roman"/>
      <family val="1"/>
    </font>
    <font>
      <sz val="14"/>
      <name val="標楷體"/>
      <family val="4"/>
      <charset val="136"/>
    </font>
    <font>
      <b/>
      <sz val="10"/>
      <color indexed="12"/>
      <name val="Times New Roman"/>
      <family val="1"/>
    </font>
    <font>
      <sz val="9"/>
      <color indexed="8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b/>
      <i/>
      <sz val="9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top"/>
    </xf>
    <xf numFmtId="176" fontId="10" fillId="0" borderId="0"/>
    <xf numFmtId="177" fontId="10" fillId="0" borderId="1" applyBorder="0" applyAlignment="0"/>
    <xf numFmtId="178" fontId="10" fillId="0" borderId="0"/>
    <xf numFmtId="0" fontId="33" fillId="0" borderId="0"/>
    <xf numFmtId="0" fontId="50" fillId="0" borderId="0">
      <alignment vertical="top"/>
    </xf>
    <xf numFmtId="0" fontId="50" fillId="0" borderId="0">
      <alignment vertical="center"/>
    </xf>
    <xf numFmtId="0" fontId="50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5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/>
    <xf numFmtId="0" fontId="9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 applyBorder="1" applyAlignment="1"/>
    <xf numFmtId="181" fontId="12" fillId="0" borderId="5" xfId="0" applyNumberFormat="1" applyFont="1" applyFill="1" applyBorder="1" applyAlignment="1">
      <alignment horizontal="center"/>
    </xf>
    <xf numFmtId="181" fontId="9" fillId="0" borderId="0" xfId="0" applyNumberFormat="1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left" indent="1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3"/>
    </xf>
    <xf numFmtId="0" fontId="16" fillId="0" borderId="0" xfId="0" applyFont="1" applyAlignment="1">
      <alignment vertical="center"/>
    </xf>
    <xf numFmtId="176" fontId="8" fillId="0" borderId="5" xfId="2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2" fillId="0" borderId="5" xfId="2" applyNumberFormat="1" applyFont="1" applyBorder="1" applyAlignment="1">
      <alignment horizontal="center"/>
    </xf>
    <xf numFmtId="176" fontId="8" fillId="0" borderId="0" xfId="2" applyNumberFormat="1" applyFont="1" applyFill="1" applyBorder="1" applyAlignment="1">
      <alignment horizontal="right" vertical="center"/>
    </xf>
    <xf numFmtId="183" fontId="8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indent="3"/>
    </xf>
    <xf numFmtId="0" fontId="9" fillId="0" borderId="4" xfId="0" applyFont="1" applyBorder="1" applyAlignment="1"/>
    <xf numFmtId="0" fontId="9" fillId="0" borderId="5" xfId="2" applyNumberFormat="1" applyFont="1" applyBorder="1" applyAlignment="1">
      <alignment horizontal="center"/>
    </xf>
    <xf numFmtId="0" fontId="9" fillId="0" borderId="0" xfId="0" applyFont="1" applyAlignment="1"/>
    <xf numFmtId="178" fontId="8" fillId="0" borderId="0" xfId="2" applyNumberFormat="1" applyFont="1" applyFill="1" applyBorder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5" fontId="8" fillId="0" borderId="0" xfId="11" applyNumberFormat="1" applyFont="1" applyAlignment="1"/>
    <xf numFmtId="0" fontId="0" fillId="0" borderId="4" xfId="0" applyBorder="1" applyAlignment="1"/>
    <xf numFmtId="178" fontId="8" fillId="0" borderId="0" xfId="1" applyNumberFormat="1" applyFont="1" applyAlignment="1">
      <alignment horizontal="right"/>
    </xf>
    <xf numFmtId="178" fontId="8" fillId="0" borderId="0" xfId="0" applyNumberFormat="1" applyFont="1" applyAlignment="1">
      <alignment horizontal="right" vertical="center"/>
    </xf>
    <xf numFmtId="0" fontId="17" fillId="0" borderId="5" xfId="2" applyNumberFormat="1" applyFont="1" applyBorder="1" applyAlignment="1">
      <alignment horizontal="center"/>
    </xf>
    <xf numFmtId="184" fontId="8" fillId="0" borderId="0" xfId="0" applyNumberFormat="1" applyFont="1" applyAlignment="1">
      <alignment horizontal="right" vertical="center"/>
    </xf>
    <xf numFmtId="0" fontId="0" fillId="0" borderId="0" xfId="0" applyFill="1" applyAlignment="1"/>
    <xf numFmtId="0" fontId="9" fillId="0" borderId="0" xfId="0" applyFont="1" applyFill="1" applyBorder="1" applyAlignment="1">
      <alignment horizontal="left"/>
    </xf>
    <xf numFmtId="186" fontId="8" fillId="0" borderId="0" xfId="2" applyNumberFormat="1" applyFont="1" applyFill="1" applyBorder="1" applyAlignment="1">
      <alignment horizontal="right" vertical="center"/>
    </xf>
    <xf numFmtId="187" fontId="8" fillId="0" borderId="0" xfId="2" applyNumberFormat="1" applyFont="1" applyFill="1" applyBorder="1" applyAlignment="1">
      <alignment horizontal="right" vertical="center"/>
    </xf>
    <xf numFmtId="187" fontId="8" fillId="0" borderId="0" xfId="0" applyNumberFormat="1" applyFont="1" applyAlignment="1">
      <alignment horizontal="right"/>
    </xf>
    <xf numFmtId="187" fontId="8" fillId="0" borderId="0" xfId="1" applyNumberFormat="1" applyFont="1" applyAlignment="1">
      <alignment horizontal="right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82" fontId="8" fillId="0" borderId="0" xfId="11" applyNumberFormat="1" applyFont="1" applyBorder="1" applyAlignment="1">
      <alignment horizontal="right"/>
    </xf>
    <xf numFmtId="182" fontId="8" fillId="0" borderId="0" xfId="1" quotePrefix="1" applyNumberFormat="1" applyFont="1" applyAlignment="1">
      <alignment horizontal="right"/>
    </xf>
    <xf numFmtId="182" fontId="8" fillId="0" borderId="0" xfId="2" quotePrefix="1" applyNumberFormat="1" applyFont="1" applyBorder="1" applyAlignment="1">
      <alignment horizontal="right" vertical="center"/>
    </xf>
    <xf numFmtId="182" fontId="8" fillId="0" borderId="0" xfId="1" applyNumberFormat="1" applyFont="1" applyBorder="1" applyAlignment="1">
      <alignment horizontal="right"/>
    </xf>
    <xf numFmtId="182" fontId="8" fillId="0" borderId="0" xfId="1" applyNumberFormat="1" applyFont="1" applyAlignment="1">
      <alignment horizontal="right"/>
    </xf>
    <xf numFmtId="182" fontId="8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4" fillId="0" borderId="0" xfId="0" applyFont="1" applyFill="1" applyBorder="1" applyAlignment="1">
      <alignment horizontal="left"/>
    </xf>
    <xf numFmtId="178" fontId="8" fillId="0" borderId="0" xfId="1" applyNumberFormat="1" applyFont="1" applyAlignment="1">
      <alignment horizontal="right" vertical="center"/>
    </xf>
    <xf numFmtId="182" fontId="8" fillId="0" borderId="0" xfId="2" applyNumberFormat="1" applyFont="1" applyBorder="1" applyAlignment="1">
      <alignment horizontal="right" vertic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185" fontId="8" fillId="0" borderId="0" xfId="0" applyNumberFormat="1" applyFont="1" applyAlignment="1">
      <alignment horizontal="right"/>
    </xf>
    <xf numFmtId="185" fontId="8" fillId="0" borderId="0" xfId="1" applyNumberFormat="1" applyFont="1" applyAlignment="1">
      <alignment horizontal="right"/>
    </xf>
    <xf numFmtId="185" fontId="8" fillId="0" borderId="0" xfId="2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/>
    </xf>
    <xf numFmtId="185" fontId="8" fillId="0" borderId="8" xfId="0" applyNumberFormat="1" applyFont="1" applyBorder="1" applyAlignment="1">
      <alignment horizontal="right"/>
    </xf>
    <xf numFmtId="185" fontId="8" fillId="0" borderId="8" xfId="1" applyNumberFormat="1" applyFont="1" applyBorder="1" applyAlignment="1">
      <alignment horizontal="right"/>
    </xf>
    <xf numFmtId="185" fontId="8" fillId="0" borderId="8" xfId="2" applyNumberFormat="1" applyFont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90" fontId="8" fillId="0" borderId="0" xfId="0" applyNumberFormat="1" applyFont="1" applyAlignment="1">
      <alignment horizontal="right" vertical="center"/>
    </xf>
    <xf numFmtId="43" fontId="19" fillId="0" borderId="0" xfId="0" applyNumberFormat="1" applyFont="1" applyAlignment="1">
      <alignment horizontal="right" vertical="center"/>
    </xf>
    <xf numFmtId="180" fontId="8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9" fontId="8" fillId="0" borderId="0" xfId="1" applyNumberFormat="1" applyFont="1" applyFill="1" applyAlignment="1">
      <alignment horizontal="right" vertical="center"/>
    </xf>
    <xf numFmtId="187" fontId="8" fillId="0" borderId="0" xfId="2" applyNumberFormat="1" applyFont="1" applyBorder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right"/>
    </xf>
    <xf numFmtId="186" fontId="8" fillId="0" borderId="0" xfId="2" applyNumberFormat="1" applyFont="1" applyBorder="1" applyAlignment="1">
      <alignment horizontal="right" vertical="center"/>
    </xf>
    <xf numFmtId="180" fontId="8" fillId="0" borderId="0" xfId="2" applyNumberFormat="1" applyFont="1" applyBorder="1" applyAlignment="1">
      <alignment horizontal="right" vertical="center"/>
    </xf>
    <xf numFmtId="188" fontId="8" fillId="0" borderId="0" xfId="2" applyNumberFormat="1" applyFont="1" applyBorder="1" applyAlignment="1">
      <alignment horizontal="right" vertical="center"/>
    </xf>
    <xf numFmtId="187" fontId="8" fillId="0" borderId="0" xfId="2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 vertical="center"/>
    </xf>
    <xf numFmtId="186" fontId="8" fillId="0" borderId="0" xfId="1" applyNumberFormat="1" applyFont="1" applyAlignment="1">
      <alignment horizontal="right"/>
    </xf>
    <xf numFmtId="185" fontId="8" fillId="0" borderId="0" xfId="0" applyNumberFormat="1" applyFont="1" applyAlignment="1">
      <alignment horizontal="right" vertical="center"/>
    </xf>
    <xf numFmtId="185" fontId="8" fillId="0" borderId="0" xfId="11" applyNumberFormat="1" applyFont="1" applyAlignment="1">
      <alignment horizontal="right"/>
    </xf>
    <xf numFmtId="182" fontId="8" fillId="0" borderId="0" xfId="11" applyNumberFormat="1" applyFont="1" applyAlignment="1">
      <alignment horizontal="right"/>
    </xf>
    <xf numFmtId="182" fontId="9" fillId="0" borderId="0" xfId="0" applyNumberFormat="1" applyFont="1" applyAlignment="1">
      <alignment horizontal="right" vertical="center"/>
    </xf>
    <xf numFmtId="187" fontId="22" fillId="0" borderId="0" xfId="8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82" fontId="8" fillId="0" borderId="0" xfId="2" applyNumberFormat="1" applyFont="1" applyBorder="1" applyAlignment="1">
      <alignment horizontal="right"/>
    </xf>
    <xf numFmtId="187" fontId="19" fillId="0" borderId="0" xfId="0" applyNumberFormat="1" applyFont="1" applyFill="1" applyAlignment="1">
      <alignment horizontal="right"/>
    </xf>
    <xf numFmtId="178" fontId="8" fillId="0" borderId="0" xfId="1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189" fontId="8" fillId="0" borderId="0" xfId="0" applyNumberFormat="1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left"/>
    </xf>
    <xf numFmtId="187" fontId="22" fillId="0" borderId="8" xfId="8" applyNumberFormat="1" applyFont="1" applyBorder="1" applyAlignment="1">
      <alignment horizontal="right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2" fillId="0" borderId="7" xfId="2" applyNumberFormat="1" applyFont="1" applyBorder="1" applyAlignment="1">
      <alignment horizontal="center"/>
    </xf>
    <xf numFmtId="187" fontId="8" fillId="0" borderId="8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12" fillId="0" borderId="8" xfId="0" applyFont="1" applyBorder="1" applyAlignment="1">
      <alignment horizontal="left" indent="1"/>
    </xf>
    <xf numFmtId="0" fontId="11" fillId="0" borderId="8" xfId="0" applyFont="1" applyFill="1" applyBorder="1" applyAlignment="1"/>
    <xf numFmtId="177" fontId="8" fillId="0" borderId="8" xfId="2" applyNumberFormat="1" applyFont="1" applyBorder="1" applyAlignment="1">
      <alignment horizontal="right" vertical="center"/>
    </xf>
    <xf numFmtId="0" fontId="12" fillId="0" borderId="8" xfId="0" applyFont="1" applyFill="1" applyBorder="1" applyAlignment="1">
      <alignment horizontal="left" indent="2"/>
    </xf>
    <xf numFmtId="0" fontId="12" fillId="0" borderId="7" xfId="0" applyFont="1" applyFill="1" applyBorder="1" applyAlignment="1">
      <alignment horizontal="center"/>
    </xf>
    <xf numFmtId="178" fontId="8" fillId="0" borderId="8" xfId="1" applyNumberFormat="1" applyFont="1" applyBorder="1" applyAlignment="1">
      <alignment horizontal="right" vertical="center"/>
    </xf>
    <xf numFmtId="187" fontId="8" fillId="0" borderId="0" xfId="11" applyNumberFormat="1" applyFont="1" applyAlignment="1">
      <alignment horizontal="right"/>
    </xf>
    <xf numFmtId="187" fontId="8" fillId="0" borderId="0" xfId="1" applyNumberFormat="1" applyFont="1" applyBorder="1" applyAlignment="1">
      <alignment horizontal="right"/>
    </xf>
    <xf numFmtId="187" fontId="8" fillId="0" borderId="0" xfId="1" quotePrefix="1" applyNumberFormat="1" applyFont="1" applyAlignment="1">
      <alignment horizontal="right"/>
    </xf>
    <xf numFmtId="187" fontId="8" fillId="0" borderId="0" xfId="2" quotePrefix="1" applyNumberFormat="1" applyFont="1" applyBorder="1" applyAlignment="1">
      <alignment horizontal="right" vertical="center"/>
    </xf>
    <xf numFmtId="191" fontId="8" fillId="0" borderId="0" xfId="0" applyNumberFormat="1" applyFont="1" applyAlignment="1">
      <alignment horizontal="right" vertical="center"/>
    </xf>
    <xf numFmtId="185" fontId="8" fillId="0" borderId="0" xfId="1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 vertical="center"/>
    </xf>
    <xf numFmtId="43" fontId="22" fillId="0" borderId="0" xfId="0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/>
    </xf>
    <xf numFmtId="182" fontId="8" fillId="0" borderId="0" xfId="2" applyNumberFormat="1" applyFont="1" applyFill="1" applyBorder="1" applyAlignment="1">
      <alignment horizontal="right" vertical="center"/>
    </xf>
    <xf numFmtId="187" fontId="8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187" fontId="8" fillId="0" borderId="0" xfId="2" applyNumberFormat="1" applyFont="1" applyFill="1" applyBorder="1" applyAlignment="1">
      <alignment horizontal="right"/>
    </xf>
    <xf numFmtId="185" fontId="8" fillId="0" borderId="0" xfId="11" applyNumberFormat="1" applyFont="1" applyFill="1" applyBorder="1" applyAlignment="1"/>
    <xf numFmtId="182" fontId="8" fillId="0" borderId="0" xfId="11" applyNumberFormat="1" applyFont="1" applyFill="1" applyBorder="1" applyAlignment="1">
      <alignment horizontal="right"/>
    </xf>
    <xf numFmtId="191" fontId="22" fillId="0" borderId="0" xfId="8" applyNumberFormat="1" applyFont="1" applyFill="1" applyBorder="1" applyAlignment="1">
      <alignment horizontal="right"/>
    </xf>
    <xf numFmtId="43" fontId="8" fillId="0" borderId="0" xfId="1" applyNumberFormat="1" applyFont="1" applyFill="1" applyBorder="1" applyAlignment="1">
      <alignment horizontal="right"/>
    </xf>
    <xf numFmtId="0" fontId="2" fillId="0" borderId="0" xfId="9" applyFont="1" applyFill="1" applyAlignment="1">
      <alignment vertical="center"/>
    </xf>
    <xf numFmtId="0" fontId="2" fillId="0" borderId="0" xfId="9" applyFont="1" applyFill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23" fillId="0" borderId="0" xfId="9" applyFont="1" applyFill="1" applyAlignment="1">
      <alignment vertical="top"/>
    </xf>
    <xf numFmtId="0" fontId="23" fillId="0" borderId="0" xfId="9" applyFont="1" applyFill="1" applyBorder="1" applyAlignment="1"/>
    <xf numFmtId="0" fontId="23" fillId="0" borderId="0" xfId="9" applyFont="1" applyFill="1" applyBorder="1" applyAlignment="1">
      <alignment vertical="top"/>
    </xf>
    <xf numFmtId="0" fontId="8" fillId="0" borderId="0" xfId="9" applyFont="1" applyFill="1" applyAlignment="1"/>
    <xf numFmtId="0" fontId="8" fillId="0" borderId="0" xfId="9" applyFont="1" applyFill="1" applyAlignment="1">
      <alignment vertical="center"/>
    </xf>
    <xf numFmtId="0" fontId="9" fillId="0" borderId="5" xfId="9" applyFont="1" applyFill="1" applyBorder="1" applyAlignment="1">
      <alignment horizontal="center"/>
    </xf>
    <xf numFmtId="0" fontId="9" fillId="0" borderId="0" xfId="9" applyFont="1" applyFill="1" applyBorder="1" applyAlignment="1">
      <alignment horizontal="right" vertical="center"/>
    </xf>
    <xf numFmtId="177" fontId="8" fillId="0" borderId="0" xfId="9" applyNumberFormat="1" applyFont="1" applyFill="1" applyBorder="1" applyAlignment="1">
      <alignment horizontal="right" vertical="center"/>
    </xf>
    <xf numFmtId="0" fontId="9" fillId="0" borderId="0" xfId="9" applyFont="1" applyFill="1" applyBorder="1" applyAlignment="1">
      <alignment horizontal="left"/>
    </xf>
    <xf numFmtId="43" fontId="22" fillId="0" borderId="0" xfId="9" applyNumberFormat="1" applyFont="1" applyFill="1" applyBorder="1" applyAlignment="1">
      <alignment horizontal="right" vertical="center"/>
    </xf>
    <xf numFmtId="189" fontId="8" fillId="0" borderId="0" xfId="9" applyNumberFormat="1" applyFont="1" applyFill="1" applyBorder="1" applyAlignment="1">
      <alignment horizontal="right" vertical="center"/>
    </xf>
    <xf numFmtId="181" fontId="8" fillId="0" borderId="0" xfId="9" applyNumberFormat="1" applyFont="1" applyFill="1" applyBorder="1" applyAlignment="1">
      <alignment horizontal="right" vertical="center"/>
    </xf>
    <xf numFmtId="185" fontId="8" fillId="0" borderId="0" xfId="9" applyNumberFormat="1" applyFont="1" applyFill="1" applyBorder="1" applyAlignment="1">
      <alignment horizontal="right"/>
    </xf>
    <xf numFmtId="0" fontId="9" fillId="0" borderId="0" xfId="9" applyFont="1" applyFill="1" applyBorder="1" applyAlignment="1"/>
    <xf numFmtId="0" fontId="8" fillId="0" borderId="0" xfId="9" applyFont="1" applyFill="1" applyBorder="1" applyAlignment="1">
      <alignment vertical="center"/>
    </xf>
    <xf numFmtId="0" fontId="9" fillId="0" borderId="4" xfId="9" applyFont="1" applyFill="1" applyBorder="1" applyAlignment="1"/>
    <xf numFmtId="187" fontId="8" fillId="0" borderId="0" xfId="9" applyNumberFormat="1" applyFont="1" applyFill="1" applyBorder="1" applyAlignment="1">
      <alignment horizontal="right" vertical="center"/>
    </xf>
    <xf numFmtId="187" fontId="8" fillId="0" borderId="0" xfId="9" applyNumberFormat="1" applyFont="1" applyFill="1" applyBorder="1" applyAlignment="1">
      <alignment horizontal="right"/>
    </xf>
    <xf numFmtId="43" fontId="8" fillId="0" borderId="0" xfId="9" applyNumberFormat="1" applyFont="1" applyFill="1" applyBorder="1" applyAlignment="1">
      <alignment horizontal="right" vertical="center"/>
    </xf>
    <xf numFmtId="185" fontId="8" fillId="0" borderId="0" xfId="9" applyNumberFormat="1" applyFont="1" applyFill="1" applyBorder="1" applyAlignment="1">
      <alignment horizontal="right" vertical="center"/>
    </xf>
    <xf numFmtId="185" fontId="9" fillId="0" borderId="0" xfId="9" applyNumberFormat="1" applyFont="1" applyFill="1" applyBorder="1" applyAlignment="1">
      <alignment vertical="center"/>
    </xf>
    <xf numFmtId="0" fontId="9" fillId="0" borderId="4" xfId="9" applyFont="1" applyFill="1" applyBorder="1" applyAlignment="1">
      <alignment vertical="center" wrapText="1"/>
    </xf>
    <xf numFmtId="0" fontId="9" fillId="0" borderId="4" xfId="9" applyFont="1" applyFill="1" applyBorder="1" applyAlignment="1">
      <alignment horizontal="left" vertical="center"/>
    </xf>
    <xf numFmtId="182" fontId="8" fillId="0" borderId="0" xfId="9" applyNumberFormat="1" applyFont="1" applyFill="1" applyBorder="1" applyAlignment="1">
      <alignment horizontal="right" vertical="center"/>
    </xf>
    <xf numFmtId="194" fontId="8" fillId="0" borderId="0" xfId="9" applyNumberFormat="1" applyFont="1" applyFill="1" applyBorder="1" applyAlignment="1">
      <alignment horizontal="right" vertical="center"/>
    </xf>
    <xf numFmtId="194" fontId="8" fillId="0" borderId="0" xfId="1" applyNumberFormat="1" applyFont="1" applyFill="1" applyBorder="1" applyAlignment="1">
      <alignment horizontal="right"/>
    </xf>
    <xf numFmtId="185" fontId="28" fillId="0" borderId="0" xfId="1" applyNumberFormat="1" applyFont="1" applyFill="1" applyBorder="1" applyAlignment="1">
      <alignment horizontal="right"/>
    </xf>
    <xf numFmtId="41" fontId="28" fillId="0" borderId="0" xfId="1" applyNumberFormat="1" applyFont="1" applyFill="1" applyBorder="1" applyAlignment="1">
      <alignment horizontal="right"/>
    </xf>
    <xf numFmtId="187" fontId="28" fillId="0" borderId="0" xfId="2" applyNumberFormat="1" applyFont="1" applyFill="1" applyBorder="1" applyAlignment="1">
      <alignment horizontal="right" vertical="center"/>
    </xf>
    <xf numFmtId="0" fontId="29" fillId="0" borderId="0" xfId="9" applyFont="1" applyFill="1" applyBorder="1" applyAlignment="1"/>
    <xf numFmtId="185" fontId="28" fillId="0" borderId="0" xfId="2" applyNumberFormat="1" applyFont="1" applyFill="1" applyBorder="1" applyAlignment="1">
      <alignment horizontal="right" vertical="center"/>
    </xf>
    <xf numFmtId="0" fontId="22" fillId="0" borderId="0" xfId="9" applyFont="1" applyFill="1" applyBorder="1" applyAlignment="1">
      <alignment horizontal="right"/>
    </xf>
    <xf numFmtId="41" fontId="22" fillId="0" borderId="0" xfId="9" applyNumberFormat="1" applyFont="1" applyFill="1" applyBorder="1" applyAlignment="1">
      <alignment horizontal="right" vertical="center"/>
    </xf>
    <xf numFmtId="0" fontId="8" fillId="0" borderId="0" xfId="9" applyFont="1" applyFill="1" applyBorder="1" applyAlignment="1">
      <alignment horizontal="right" vertical="center"/>
    </xf>
    <xf numFmtId="0" fontId="8" fillId="0" borderId="0" xfId="9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9" fillId="0" borderId="10" xfId="9" applyFont="1" applyFill="1" applyBorder="1" applyAlignment="1">
      <alignment vertical="center"/>
    </xf>
    <xf numFmtId="0" fontId="9" fillId="0" borderId="0" xfId="9" applyFont="1" applyFill="1" applyBorder="1" applyAlignment="1">
      <alignment horizontal="left" vertical="center"/>
    </xf>
    <xf numFmtId="191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0" fontId="9" fillId="0" borderId="4" xfId="9" applyFont="1" applyFill="1" applyBorder="1" applyAlignment="1">
      <alignment horizontal="left"/>
    </xf>
    <xf numFmtId="0" fontId="9" fillId="0" borderId="11" xfId="9" applyFont="1" applyFill="1" applyBorder="1" applyAlignment="1">
      <alignment horizontal="center"/>
    </xf>
    <xf numFmtId="185" fontId="8" fillId="0" borderId="0" xfId="1" applyNumberFormat="1" applyFont="1" applyFill="1" applyBorder="1" applyAlignment="1"/>
    <xf numFmtId="49" fontId="9" fillId="0" borderId="0" xfId="9" applyNumberFormat="1" applyFont="1" applyFill="1" applyBorder="1" applyAlignment="1"/>
    <xf numFmtId="0" fontId="29" fillId="0" borderId="4" xfId="9" applyFont="1" applyFill="1" applyBorder="1" applyAlignment="1"/>
    <xf numFmtId="0" fontId="29" fillId="0" borderId="8" xfId="9" applyFont="1" applyFill="1" applyBorder="1" applyAlignment="1">
      <alignment vertical="top"/>
    </xf>
    <xf numFmtId="185" fontId="28" fillId="0" borderId="0" xfId="1" applyNumberFormat="1" applyFont="1" applyFill="1" applyBorder="1" applyAlignment="1">
      <alignment horizontal="right" vertical="center"/>
    </xf>
    <xf numFmtId="185" fontId="8" fillId="0" borderId="0" xfId="1" applyNumberFormat="1" applyFont="1" applyFill="1" applyBorder="1" applyAlignment="1">
      <alignment horizontal="right" vertical="center"/>
    </xf>
    <xf numFmtId="0" fontId="8" fillId="0" borderId="4" xfId="9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horizontal="right" vertical="center"/>
    </xf>
    <xf numFmtId="191" fontId="8" fillId="0" borderId="0" xfId="12" applyNumberFormat="1" applyFont="1" applyFill="1" applyBorder="1" applyAlignment="1">
      <alignment horizontal="right"/>
    </xf>
    <xf numFmtId="186" fontId="8" fillId="0" borderId="0" xfId="9" applyNumberFormat="1" applyFont="1" applyFill="1" applyBorder="1" applyAlignment="1">
      <alignment horizontal="right" vertical="center"/>
    </xf>
    <xf numFmtId="187" fontId="8" fillId="0" borderId="0" xfId="12" applyNumberFormat="1" applyFont="1" applyFill="1" applyBorder="1" applyAlignment="1">
      <alignment horizontal="right"/>
    </xf>
    <xf numFmtId="182" fontId="8" fillId="0" borderId="0" xfId="12" applyNumberFormat="1" applyFont="1" applyFill="1" applyBorder="1" applyAlignment="1">
      <alignment horizontal="right"/>
    </xf>
    <xf numFmtId="0" fontId="22" fillId="0" borderId="0" xfId="9" applyFont="1" applyFill="1" applyAlignment="1">
      <alignment vertical="top"/>
    </xf>
    <xf numFmtId="0" fontId="22" fillId="0" borderId="8" xfId="9" applyFont="1" applyFill="1" applyBorder="1" applyAlignment="1">
      <alignment vertical="top"/>
    </xf>
    <xf numFmtId="0" fontId="22" fillId="0" borderId="0" xfId="9" applyFont="1" applyFill="1" applyBorder="1" applyAlignment="1"/>
    <xf numFmtId="0" fontId="9" fillId="0" borderId="6" xfId="9" applyFont="1" applyFill="1" applyBorder="1" applyAlignment="1">
      <alignment vertical="center"/>
    </xf>
    <xf numFmtId="41" fontId="8" fillId="0" borderId="4" xfId="9" applyNumberFormat="1" applyFont="1" applyFill="1" applyBorder="1" applyAlignment="1">
      <alignment horizontal="right" vertical="center"/>
    </xf>
    <xf numFmtId="193" fontId="8" fillId="0" borderId="0" xfId="9" applyNumberFormat="1" applyFont="1" applyFill="1" applyBorder="1" applyAlignment="1">
      <alignment horizontal="right" vertical="center"/>
    </xf>
    <xf numFmtId="188" fontId="8" fillId="0" borderId="0" xfId="9" applyNumberFormat="1" applyFont="1" applyFill="1" applyBorder="1" applyAlignment="1">
      <alignment horizontal="right" vertical="center"/>
    </xf>
    <xf numFmtId="180" fontId="8" fillId="0" borderId="0" xfId="9" applyNumberFormat="1" applyFont="1" applyFill="1" applyBorder="1" applyAlignment="1">
      <alignment horizontal="right" vertical="center"/>
    </xf>
    <xf numFmtId="41" fontId="28" fillId="0" borderId="0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195" fontId="22" fillId="0" borderId="0" xfId="9" applyNumberFormat="1" applyFont="1" applyFill="1" applyBorder="1" applyAlignment="1">
      <alignment horizontal="right" vertical="center"/>
    </xf>
    <xf numFmtId="195" fontId="22" fillId="0" borderId="0" xfId="7" applyNumberFormat="1" applyFont="1" applyFill="1" applyBorder="1" applyAlignment="1">
      <alignment horizontal="right" vertical="center"/>
    </xf>
    <xf numFmtId="43" fontId="22" fillId="0" borderId="0" xfId="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/>
    </xf>
    <xf numFmtId="0" fontId="8" fillId="0" borderId="12" xfId="7" applyFont="1" applyFill="1" applyBorder="1" applyAlignment="1">
      <alignment horizontal="center" vertical="center"/>
    </xf>
    <xf numFmtId="0" fontId="28" fillId="0" borderId="5" xfId="2" applyNumberFormat="1" applyFont="1" applyFill="1" applyBorder="1" applyAlignment="1">
      <alignment horizontal="center"/>
    </xf>
    <xf numFmtId="0" fontId="28" fillId="0" borderId="5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/>
    </xf>
    <xf numFmtId="0" fontId="9" fillId="0" borderId="4" xfId="9" applyFont="1" applyFill="1" applyBorder="1" applyAlignment="1">
      <alignment horizontal="left" vertical="center" indent="2"/>
    </xf>
    <xf numFmtId="185" fontId="22" fillId="0" borderId="0" xfId="1" applyNumberFormat="1" applyFont="1" applyFill="1" applyBorder="1" applyAlignment="1">
      <alignment horizontal="right"/>
    </xf>
    <xf numFmtId="41" fontId="23" fillId="0" borderId="0" xfId="9" applyNumberFormat="1" applyFont="1" applyFill="1" applyBorder="1" applyAlignment="1">
      <alignment horizontal="right"/>
    </xf>
    <xf numFmtId="41" fontId="22" fillId="0" borderId="0" xfId="9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0" fontId="9" fillId="0" borderId="12" xfId="9" applyFont="1" applyFill="1" applyBorder="1" applyAlignment="1">
      <alignment vertical="center"/>
    </xf>
    <xf numFmtId="41" fontId="28" fillId="0" borderId="0" xfId="1" applyNumberFormat="1" applyFont="1" applyFill="1" applyBorder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185" fontId="22" fillId="0" borderId="0" xfId="1" applyNumberFormat="1" applyFont="1" applyFill="1" applyBorder="1" applyAlignment="1">
      <alignment horizontal="right" vertical="center"/>
    </xf>
    <xf numFmtId="0" fontId="22" fillId="0" borderId="0" xfId="9" applyFont="1" applyFill="1" applyBorder="1" applyAlignment="1">
      <alignment horizontal="right" vertical="center"/>
    </xf>
    <xf numFmtId="0" fontId="23" fillId="0" borderId="0" xfId="9" applyFont="1" applyFill="1" applyBorder="1" applyAlignment="1">
      <alignment vertical="center"/>
    </xf>
    <xf numFmtId="181" fontId="28" fillId="0" borderId="0" xfId="9" applyNumberFormat="1" applyFont="1" applyFill="1" applyBorder="1" applyAlignment="1">
      <alignment horizontal="right" vertical="center"/>
    </xf>
    <xf numFmtId="185" fontId="8" fillId="0" borderId="8" xfId="0" applyNumberFormat="1" applyFont="1" applyFill="1" applyBorder="1" applyAlignment="1">
      <alignment horizontal="right" vertical="center"/>
    </xf>
    <xf numFmtId="0" fontId="23" fillId="0" borderId="5" xfId="9" applyFont="1" applyFill="1" applyBorder="1" applyAlignment="1"/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1" fontId="22" fillId="0" borderId="0" xfId="7" applyNumberFormat="1" applyFont="1" applyFill="1" applyBorder="1" applyAlignment="1">
      <alignment horizontal="right" vertical="center"/>
    </xf>
    <xf numFmtId="0" fontId="9" fillId="0" borderId="8" xfId="9" applyFont="1" applyFill="1" applyBorder="1" applyAlignment="1">
      <alignment vertical="center"/>
    </xf>
    <xf numFmtId="41" fontId="8" fillId="0" borderId="8" xfId="9" applyNumberFormat="1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center" vertical="center"/>
    </xf>
    <xf numFmtId="0" fontId="24" fillId="0" borderId="12" xfId="7" applyFont="1" applyFill="1" applyBorder="1" applyAlignment="1">
      <alignment horizontal="center" vertical="center"/>
    </xf>
    <xf numFmtId="0" fontId="41" fillId="0" borderId="12" xfId="9" applyFont="1" applyFill="1" applyBorder="1" applyAlignment="1">
      <alignment horizontal="left" indent="1"/>
    </xf>
    <xf numFmtId="0" fontId="30" fillId="0" borderId="12" xfId="9" applyFont="1" applyFill="1" applyBorder="1" applyAlignment="1">
      <alignment horizontal="left" indent="1"/>
    </xf>
    <xf numFmtId="0" fontId="25" fillId="0" borderId="4" xfId="9" applyFont="1" applyFill="1" applyBorder="1" applyAlignment="1">
      <alignment horizontal="left" indent="1"/>
    </xf>
    <xf numFmtId="0" fontId="43" fillId="0" borderId="12" xfId="9" applyFont="1" applyFill="1" applyBorder="1" applyAlignment="1">
      <alignment horizontal="left" indent="1"/>
    </xf>
    <xf numFmtId="0" fontId="44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42" fillId="0" borderId="12" xfId="7" applyFont="1" applyFill="1" applyBorder="1" applyAlignment="1">
      <alignment horizontal="center" vertical="center"/>
    </xf>
    <xf numFmtId="199" fontId="8" fillId="0" borderId="0" xfId="12" applyNumberFormat="1" applyFont="1" applyFill="1" applyBorder="1" applyAlignment="1">
      <alignment horizontal="right"/>
    </xf>
    <xf numFmtId="0" fontId="41" fillId="0" borderId="4" xfId="9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2" fillId="0" borderId="14" xfId="7" applyFont="1" applyFill="1" applyBorder="1" applyAlignment="1">
      <alignment horizontal="center" vertical="center"/>
    </xf>
    <xf numFmtId="41" fontId="8" fillId="0" borderId="0" xfId="9" applyNumberFormat="1" applyFont="1" applyFill="1" applyBorder="1" applyAlignment="1">
      <alignment horizontal="right" vertical="center"/>
    </xf>
    <xf numFmtId="43" fontId="22" fillId="0" borderId="0" xfId="10" applyNumberFormat="1" applyFont="1" applyFill="1" applyBorder="1" applyAlignment="1">
      <alignment horizontal="right" vertical="center"/>
    </xf>
    <xf numFmtId="41" fontId="8" fillId="0" borderId="0" xfId="10" quotePrefix="1" applyNumberFormat="1" applyFont="1" applyFill="1" applyBorder="1" applyAlignment="1">
      <alignment horizontal="right" vertical="center"/>
    </xf>
    <xf numFmtId="41" fontId="8" fillId="0" borderId="0" xfId="10" applyNumberFormat="1" applyFont="1" applyFill="1" applyBorder="1" applyAlignment="1">
      <alignment vertical="center"/>
    </xf>
    <xf numFmtId="195" fontId="8" fillId="0" borderId="0" xfId="12" applyNumberFormat="1" applyFont="1" applyFill="1" applyBorder="1" applyAlignment="1">
      <alignment horizontal="right" vertical="top"/>
    </xf>
    <xf numFmtId="41" fontId="42" fillId="0" borderId="0" xfId="9" applyNumberFormat="1" applyFont="1" applyFill="1" applyBorder="1" applyAlignment="1">
      <alignment horizontal="right" vertical="center"/>
    </xf>
    <xf numFmtId="185" fontId="42" fillId="0" borderId="0" xfId="0" applyNumberFormat="1" applyFont="1" applyFill="1" applyBorder="1" applyAlignment="1">
      <alignment vertical="center"/>
    </xf>
    <xf numFmtId="185" fontId="42" fillId="0" borderId="0" xfId="0" applyNumberFormat="1" applyFont="1" applyFill="1" applyBorder="1" applyAlignment="1">
      <alignment horizontal="right" vertical="center"/>
    </xf>
    <xf numFmtId="41" fontId="42" fillId="0" borderId="0" xfId="0" applyNumberFormat="1" applyFont="1" applyFill="1" applyBorder="1" applyAlignment="1">
      <alignment horizontal="right" vertical="center"/>
    </xf>
    <xf numFmtId="43" fontId="42" fillId="0" borderId="0" xfId="0" applyNumberFormat="1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horizontal="right" vertical="center"/>
    </xf>
    <xf numFmtId="0" fontId="45" fillId="0" borderId="0" xfId="9" applyFont="1" applyFill="1" applyBorder="1" applyAlignment="1">
      <alignment vertical="center"/>
    </xf>
    <xf numFmtId="0" fontId="23" fillId="2" borderId="0" xfId="9" applyFont="1" applyFill="1" applyBorder="1" applyAlignment="1"/>
    <xf numFmtId="0" fontId="25" fillId="0" borderId="12" xfId="9" applyFont="1" applyFill="1" applyBorder="1" applyAlignment="1">
      <alignment horizontal="left" vertical="center" indent="1"/>
    </xf>
    <xf numFmtId="0" fontId="9" fillId="0" borderId="12" xfId="9" applyFont="1" applyFill="1" applyBorder="1" applyAlignment="1">
      <alignment horizontal="left" indent="1"/>
    </xf>
    <xf numFmtId="41" fontId="22" fillId="0" borderId="0" xfId="0" applyNumberFormat="1" applyFont="1" applyFill="1" applyBorder="1" applyAlignment="1">
      <alignment horizontal="right" vertical="center"/>
    </xf>
    <xf numFmtId="0" fontId="42" fillId="0" borderId="5" xfId="7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9" fillId="0" borderId="4" xfId="9" applyFont="1" applyFill="1" applyBorder="1" applyAlignment="1">
      <alignment horizontal="left" wrapText="1" indent="1"/>
    </xf>
    <xf numFmtId="0" fontId="9" fillId="0" borderId="4" xfId="9" applyFont="1" applyFill="1" applyBorder="1" applyAlignment="1">
      <alignment vertical="center"/>
    </xf>
    <xf numFmtId="41" fontId="8" fillId="0" borderId="0" xfId="10" applyNumberFormat="1" applyFont="1" applyFill="1" applyBorder="1" applyAlignment="1">
      <alignment horizontal="right" vertical="center"/>
    </xf>
    <xf numFmtId="0" fontId="9" fillId="0" borderId="5" xfId="9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1" fontId="9" fillId="0" borderId="0" xfId="9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horizontal="right" vertical="center"/>
    </xf>
    <xf numFmtId="181" fontId="8" fillId="0" borderId="0" xfId="9" quotePrefix="1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5" fontId="8" fillId="0" borderId="0" xfId="12" applyNumberFormat="1" applyFont="1" applyFill="1" applyBorder="1" applyAlignment="1">
      <alignment horizontal="right"/>
    </xf>
    <xf numFmtId="49" fontId="9" fillId="0" borderId="0" xfId="9" applyNumberFormat="1" applyFont="1" applyFill="1" applyBorder="1" applyAlignment="1">
      <alignment horizontal="left" indent="1"/>
    </xf>
    <xf numFmtId="49" fontId="25" fillId="0" borderId="0" xfId="9" applyNumberFormat="1" applyFont="1" applyFill="1" applyBorder="1" applyAlignment="1">
      <alignment horizontal="left" indent="1"/>
    </xf>
    <xf numFmtId="181" fontId="8" fillId="0" borderId="0" xfId="2" quotePrefix="1" applyNumberFormat="1" applyFont="1" applyFill="1" applyBorder="1" applyAlignment="1">
      <alignment horizontal="right" vertical="center"/>
    </xf>
    <xf numFmtId="198" fontId="8" fillId="0" borderId="0" xfId="1" applyNumberFormat="1" applyFont="1" applyFill="1" applyBorder="1" applyAlignment="1">
      <alignment horizontal="right"/>
    </xf>
    <xf numFmtId="196" fontId="8" fillId="0" borderId="0" xfId="9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97" fontId="8" fillId="0" borderId="0" xfId="9" applyNumberFormat="1" applyFont="1" applyFill="1" applyBorder="1" applyAlignment="1">
      <alignment horizontal="right" vertical="center"/>
    </xf>
    <xf numFmtId="191" fontId="8" fillId="0" borderId="0" xfId="9" applyNumberFormat="1" applyFont="1" applyFill="1" applyBorder="1" applyAlignment="1">
      <alignment vertical="center"/>
    </xf>
    <xf numFmtId="191" fontId="8" fillId="0" borderId="0" xfId="9" applyNumberFormat="1" applyFont="1" applyFill="1" applyBorder="1" applyAlignment="1">
      <alignment horizontal="right" vertical="center"/>
    </xf>
    <xf numFmtId="178" fontId="8" fillId="0" borderId="0" xfId="9" applyNumberFormat="1" applyFont="1" applyFill="1" applyBorder="1" applyAlignment="1">
      <alignment horizontal="right" vertical="center"/>
    </xf>
    <xf numFmtId="192" fontId="8" fillId="0" borderId="0" xfId="9" applyNumberFormat="1" applyFont="1" applyFill="1" applyBorder="1" applyAlignment="1">
      <alignment horizontal="right" vertical="center"/>
    </xf>
    <xf numFmtId="196" fontId="8" fillId="0" borderId="0" xfId="1" applyNumberFormat="1" applyFont="1" applyFill="1" applyBorder="1" applyAlignment="1">
      <alignment horizontal="right" vertical="center"/>
    </xf>
    <xf numFmtId="184" fontId="8" fillId="0" borderId="0" xfId="9" applyNumberFormat="1" applyFont="1" applyFill="1" applyBorder="1" applyAlignment="1">
      <alignment horizontal="right" vertical="center"/>
    </xf>
    <xf numFmtId="182" fontId="8" fillId="0" borderId="0" xfId="2" quotePrefix="1" applyNumberFormat="1" applyFont="1" applyFill="1" applyBorder="1" applyAlignment="1">
      <alignment horizontal="right" vertical="center"/>
    </xf>
    <xf numFmtId="187" fontId="22" fillId="0" borderId="0" xfId="9" applyNumberFormat="1" applyFont="1" applyFill="1" applyBorder="1" applyAlignment="1">
      <alignment horizontal="right"/>
    </xf>
    <xf numFmtId="43" fontId="22" fillId="0" borderId="0" xfId="9" applyNumberFormat="1" applyFont="1" applyFill="1" applyBorder="1" applyAlignment="1">
      <alignment horizontal="right"/>
    </xf>
    <xf numFmtId="194" fontId="22" fillId="0" borderId="0" xfId="9" applyNumberFormat="1" applyFont="1" applyFill="1" applyBorder="1" applyAlignment="1">
      <alignment horizontal="right"/>
    </xf>
    <xf numFmtId="198" fontId="8" fillId="0" borderId="0" xfId="9" applyNumberFormat="1" applyFont="1" applyFill="1" applyBorder="1" applyAlignment="1">
      <alignment horizontal="right" vertical="center"/>
    </xf>
    <xf numFmtId="187" fontId="8" fillId="0" borderId="0" xfId="2" quotePrefix="1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 horizontal="right" vertical="center"/>
    </xf>
    <xf numFmtId="185" fontId="8" fillId="0" borderId="4" xfId="1" applyNumberFormat="1" applyFont="1" applyFill="1" applyBorder="1" applyAlignment="1">
      <alignment horizontal="right" vertical="center"/>
    </xf>
    <xf numFmtId="0" fontId="9" fillId="0" borderId="8" xfId="9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6" xfId="9" applyFont="1" applyFill="1" applyBorder="1" applyAlignment="1">
      <alignment horizontal="left" vertical="center"/>
    </xf>
    <xf numFmtId="0" fontId="9" fillId="0" borderId="7" xfId="9" applyFont="1" applyFill="1" applyBorder="1" applyAlignment="1">
      <alignment horizontal="center" vertical="center"/>
    </xf>
    <xf numFmtId="187" fontId="8" fillId="0" borderId="4" xfId="2" applyNumberFormat="1" applyFont="1" applyFill="1" applyBorder="1" applyAlignment="1">
      <alignment horizontal="right"/>
    </xf>
    <xf numFmtId="49" fontId="9" fillId="0" borderId="12" xfId="9" applyNumberFormat="1" applyFont="1" applyFill="1" applyBorder="1" applyAlignment="1">
      <alignment horizontal="left" indent="4"/>
    </xf>
    <xf numFmtId="49" fontId="9" fillId="0" borderId="4" xfId="9" applyNumberFormat="1" applyFont="1" applyFill="1" applyBorder="1" applyAlignment="1">
      <alignment horizontal="left" indent="4"/>
    </xf>
    <xf numFmtId="182" fontId="8" fillId="0" borderId="4" xfId="9" applyNumberFormat="1" applyFont="1" applyFill="1" applyBorder="1" applyAlignment="1">
      <alignment horizontal="right" vertical="center"/>
    </xf>
    <xf numFmtId="49" fontId="9" fillId="0" borderId="12" xfId="9" applyNumberFormat="1" applyFont="1" applyFill="1" applyBorder="1" applyAlignment="1">
      <alignment horizontal="left" indent="3"/>
    </xf>
    <xf numFmtId="49" fontId="9" fillId="0" borderId="4" xfId="9" applyNumberFormat="1" applyFont="1" applyFill="1" applyBorder="1" applyAlignment="1">
      <alignment horizontal="left" indent="3"/>
    </xf>
    <xf numFmtId="49" fontId="25" fillId="0" borderId="12" xfId="9" applyNumberFormat="1" applyFont="1" applyFill="1" applyBorder="1" applyAlignment="1">
      <alignment horizontal="left" vertical="center" indent="4"/>
    </xf>
    <xf numFmtId="0" fontId="9" fillId="0" borderId="12" xfId="9" applyFont="1" applyFill="1" applyBorder="1" applyAlignment="1">
      <alignment horizontal="left" vertical="center" indent="2"/>
    </xf>
    <xf numFmtId="0" fontId="24" fillId="0" borderId="14" xfId="7" applyFont="1" applyFill="1" applyBorder="1" applyAlignment="1">
      <alignment horizontal="center" vertical="center"/>
    </xf>
    <xf numFmtId="49" fontId="9" fillId="0" borderId="12" xfId="9" applyNumberFormat="1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indent="2"/>
    </xf>
    <xf numFmtId="0" fontId="25" fillId="0" borderId="12" xfId="9" applyFont="1" applyFill="1" applyBorder="1" applyAlignment="1">
      <alignment horizontal="left" indent="2"/>
    </xf>
    <xf numFmtId="0" fontId="36" fillId="0" borderId="0" xfId="9" applyFont="1" applyFill="1" applyBorder="1" applyAlignment="1"/>
    <xf numFmtId="49" fontId="25" fillId="0" borderId="12" xfId="9" applyNumberFormat="1" applyFont="1" applyFill="1" applyBorder="1" applyAlignment="1">
      <alignment horizontal="left" indent="2"/>
    </xf>
    <xf numFmtId="49" fontId="9" fillId="0" borderId="12" xfId="9" applyNumberFormat="1" applyFont="1" applyFill="1" applyBorder="1" applyAlignment="1">
      <alignment horizontal="left" indent="2"/>
    </xf>
    <xf numFmtId="0" fontId="42" fillId="0" borderId="0" xfId="7" applyFont="1" applyFill="1" applyBorder="1" applyAlignment="1">
      <alignment horizontal="center" vertical="center"/>
    </xf>
    <xf numFmtId="0" fontId="24" fillId="0" borderId="0" xfId="7" applyFont="1" applyFill="1" applyBorder="1" applyAlignment="1">
      <alignment horizontal="center" vertical="center"/>
    </xf>
    <xf numFmtId="0" fontId="25" fillId="0" borderId="0" xfId="9" applyFont="1" applyFill="1" applyBorder="1" applyAlignment="1">
      <alignment horizontal="center"/>
    </xf>
    <xf numFmtId="0" fontId="25" fillId="0" borderId="4" xfId="9" applyFont="1" applyFill="1" applyBorder="1" applyAlignment="1">
      <alignment horizontal="left"/>
    </xf>
    <xf numFmtId="41" fontId="8" fillId="0" borderId="8" xfId="1" applyNumberFormat="1" applyFont="1" applyFill="1" applyBorder="1" applyAlignment="1">
      <alignment horizontal="right" vertical="center"/>
    </xf>
    <xf numFmtId="0" fontId="9" fillId="0" borderId="6" xfId="9" applyFont="1" applyFill="1" applyBorder="1" applyAlignment="1">
      <alignment horizontal="left" indent="1"/>
    </xf>
    <xf numFmtId="191" fontId="22" fillId="0" borderId="8" xfId="8" applyNumberFormat="1" applyFont="1" applyFill="1" applyBorder="1" applyAlignment="1">
      <alignment horizontal="right"/>
    </xf>
    <xf numFmtId="0" fontId="9" fillId="0" borderId="8" xfId="9" applyFont="1" applyFill="1" applyBorder="1" applyAlignment="1">
      <alignment horizontal="left" indent="1"/>
    </xf>
    <xf numFmtId="196" fontId="9" fillId="0" borderId="0" xfId="9" applyNumberFormat="1" applyFont="1" applyFill="1" applyBorder="1" applyAlignment="1">
      <alignment vertical="center"/>
    </xf>
    <xf numFmtId="195" fontId="8" fillId="0" borderId="0" xfId="11" applyNumberFormat="1" applyFont="1" applyFill="1" applyBorder="1" applyAlignment="1">
      <alignment horizontal="right"/>
    </xf>
    <xf numFmtId="49" fontId="25" fillId="0" borderId="0" xfId="9" applyNumberFormat="1" applyFont="1" applyFill="1" applyBorder="1" applyAlignment="1"/>
    <xf numFmtId="196" fontId="2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9" applyFont="1" applyFill="1" applyBorder="1" applyAlignment="1"/>
    <xf numFmtId="49" fontId="9" fillId="0" borderId="4" xfId="9" applyNumberFormat="1" applyFont="1" applyFill="1" applyBorder="1" applyAlignment="1"/>
    <xf numFmtId="49" fontId="9" fillId="0" borderId="14" xfId="9" applyNumberFormat="1" applyFont="1" applyFill="1" applyBorder="1" applyAlignment="1">
      <alignment horizontal="left" indent="2"/>
    </xf>
    <xf numFmtId="0" fontId="9" fillId="0" borderId="7" xfId="2" applyNumberFormat="1" applyFont="1" applyFill="1" applyBorder="1" applyAlignment="1">
      <alignment horizontal="center"/>
    </xf>
    <xf numFmtId="187" fontId="8" fillId="0" borderId="8" xfId="1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horizontal="right" vertical="center"/>
    </xf>
    <xf numFmtId="0" fontId="5" fillId="0" borderId="14" xfId="7" applyFont="1" applyFill="1" applyBorder="1" applyAlignment="1">
      <alignment horizontal="center" vertical="center"/>
    </xf>
    <xf numFmtId="41" fontId="28" fillId="0" borderId="8" xfId="1" applyNumberFormat="1" applyFont="1" applyFill="1" applyBorder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49" fontId="9" fillId="0" borderId="14" xfId="9" applyNumberFormat="1" applyFont="1" applyFill="1" applyBorder="1" applyAlignment="1">
      <alignment horizontal="left" indent="4"/>
    </xf>
    <xf numFmtId="0" fontId="0" fillId="0" borderId="6" xfId="0" applyFill="1" applyBorder="1" applyAlignment="1">
      <alignment horizontal="left" vertical="center" indent="4"/>
    </xf>
    <xf numFmtId="182" fontId="8" fillId="0" borderId="8" xfId="2" applyNumberFormat="1" applyFont="1" applyFill="1" applyBorder="1" applyAlignment="1">
      <alignment horizontal="right" vertical="center"/>
    </xf>
    <xf numFmtId="182" fontId="8" fillId="0" borderId="8" xfId="9" applyNumberFormat="1" applyFont="1" applyFill="1" applyBorder="1" applyAlignment="1">
      <alignment horizontal="right" vertical="center"/>
    </xf>
    <xf numFmtId="196" fontId="8" fillId="0" borderId="8" xfId="9" applyNumberFormat="1" applyFont="1" applyFill="1" applyBorder="1" applyAlignment="1">
      <alignment horizontal="right" vertical="center"/>
    </xf>
    <xf numFmtId="0" fontId="25" fillId="0" borderId="14" xfId="9" applyFont="1" applyFill="1" applyBorder="1" applyAlignment="1">
      <alignment horizontal="left" indent="3"/>
    </xf>
    <xf numFmtId="41" fontId="42" fillId="0" borderId="8" xfId="9" applyNumberFormat="1" applyFont="1" applyFill="1" applyBorder="1" applyAlignment="1">
      <alignment horizontal="right" vertical="center"/>
    </xf>
    <xf numFmtId="41" fontId="8" fillId="0" borderId="6" xfId="9" applyNumberFormat="1" applyFont="1" applyFill="1" applyBorder="1" applyAlignment="1">
      <alignment horizontal="right" vertical="center"/>
    </xf>
    <xf numFmtId="0" fontId="23" fillId="0" borderId="8" xfId="9" applyFont="1" applyFill="1" applyBorder="1" applyAlignment="1"/>
    <xf numFmtId="0" fontId="8" fillId="0" borderId="14" xfId="7" applyFont="1" applyFill="1" applyBorder="1" applyAlignment="1">
      <alignment horizontal="center" vertical="center"/>
    </xf>
    <xf numFmtId="0" fontId="30" fillId="0" borderId="14" xfId="9" applyFont="1" applyFill="1" applyBorder="1" applyAlignment="1">
      <alignment horizontal="left" vertical="center" indent="1"/>
    </xf>
    <xf numFmtId="41" fontId="22" fillId="0" borderId="8" xfId="0" applyNumberFormat="1" applyFont="1" applyFill="1" applyBorder="1" applyAlignment="1">
      <alignment horizontal="right" vertical="center"/>
    </xf>
    <xf numFmtId="0" fontId="41" fillId="0" borderId="14" xfId="9" applyFont="1" applyFill="1" applyBorder="1" applyAlignment="1">
      <alignment horizontal="left" indent="1"/>
    </xf>
    <xf numFmtId="195" fontId="22" fillId="0" borderId="0" xfId="10" applyNumberFormat="1" applyFont="1" applyFill="1" applyBorder="1" applyAlignment="1">
      <alignment horizontal="right" vertical="center"/>
    </xf>
    <xf numFmtId="0" fontId="29" fillId="0" borderId="6" xfId="9" applyFont="1" applyFill="1" applyBorder="1" applyAlignment="1"/>
    <xf numFmtId="0" fontId="9" fillId="0" borderId="6" xfId="9" applyFont="1" applyFill="1" applyBorder="1" applyAlignment="1">
      <alignment horizontal="left" vertical="center" indent="2"/>
    </xf>
    <xf numFmtId="0" fontId="22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left" vertical="center" indent="1"/>
    </xf>
    <xf numFmtId="0" fontId="9" fillId="0" borderId="4" xfId="9" applyFont="1" applyFill="1" applyBorder="1" applyAlignment="1">
      <alignment horizontal="left" vertical="center" indent="1"/>
    </xf>
    <xf numFmtId="0" fontId="25" fillId="0" borderId="12" xfId="9" applyFont="1" applyFill="1" applyBorder="1" applyAlignment="1">
      <alignment horizontal="left" indent="3"/>
    </xf>
    <xf numFmtId="0" fontId="9" fillId="0" borderId="12" xfId="9" applyFont="1" applyFill="1" applyBorder="1" applyAlignment="1">
      <alignment horizontal="left" indent="3"/>
    </xf>
    <xf numFmtId="0" fontId="9" fillId="0" borderId="0" xfId="9" applyFont="1" applyFill="1" applyBorder="1" applyAlignment="1">
      <alignment horizontal="left" indent="1"/>
    </xf>
    <xf numFmtId="0" fontId="9" fillId="0" borderId="4" xfId="9" applyFont="1" applyFill="1" applyBorder="1" applyAlignment="1">
      <alignment horizontal="left" indent="1"/>
    </xf>
    <xf numFmtId="49" fontId="9" fillId="0" borderId="0" xfId="9" applyNumberFormat="1" applyFont="1" applyFill="1" applyBorder="1" applyAlignment="1">
      <alignment horizontal="left" indent="2"/>
    </xf>
    <xf numFmtId="49" fontId="9" fillId="0" borderId="4" xfId="9" applyNumberFormat="1" applyFont="1" applyFill="1" applyBorder="1" applyAlignment="1">
      <alignment horizontal="left" indent="2"/>
    </xf>
    <xf numFmtId="0" fontId="9" fillId="0" borderId="12" xfId="9" applyFont="1" applyFill="1" applyBorder="1" applyAlignment="1">
      <alignment horizontal="left" indent="2"/>
    </xf>
    <xf numFmtId="0" fontId="9" fillId="0" borderId="4" xfId="9" applyFont="1" applyFill="1" applyBorder="1" applyAlignment="1">
      <alignment horizontal="left" indent="2"/>
    </xf>
    <xf numFmtId="0" fontId="9" fillId="0" borderId="12" xfId="9" applyFont="1" applyFill="1" applyBorder="1" applyAlignment="1">
      <alignment horizontal="left" indent="4"/>
    </xf>
    <xf numFmtId="0" fontId="0" fillId="0" borderId="4" xfId="0" applyFill="1" applyBorder="1" applyAlignment="1">
      <alignment horizontal="left" vertical="center" indent="4"/>
    </xf>
    <xf numFmtId="0" fontId="25" fillId="0" borderId="0" xfId="9" applyFont="1" applyFill="1" applyBorder="1" applyAlignment="1">
      <alignment horizontal="left" indent="1"/>
    </xf>
    <xf numFmtId="0" fontId="25" fillId="0" borderId="0" xfId="9" applyFont="1" applyFill="1" applyBorder="1" applyAlignment="1">
      <alignment horizontal="left" vertical="center" indent="1"/>
    </xf>
    <xf numFmtId="0" fontId="9" fillId="0" borderId="0" xfId="9" applyFont="1" applyFill="1" applyBorder="1" applyAlignment="1">
      <alignment horizontal="left" vertical="center" inden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8" fillId="0" borderId="9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/>
    <xf numFmtId="0" fontId="34" fillId="0" borderId="4" xfId="9" applyFont="1" applyFill="1" applyBorder="1" applyAlignment="1"/>
    <xf numFmtId="0" fontId="0" fillId="0" borderId="4" xfId="0" applyFill="1" applyBorder="1" applyAlignment="1">
      <alignment horizontal="left" vertical="center" indent="2"/>
    </xf>
    <xf numFmtId="0" fontId="35" fillId="0" borderId="0" xfId="0" applyFont="1" applyFill="1" applyBorder="1" applyAlignment="1"/>
    <xf numFmtId="0" fontId="0" fillId="0" borderId="6" xfId="0" applyFill="1" applyBorder="1" applyAlignment="1">
      <alignment horizontal="left" indent="2"/>
    </xf>
    <xf numFmtId="0" fontId="0" fillId="0" borderId="4" xfId="0" applyFill="1" applyBorder="1" applyAlignment="1">
      <alignment horizontal="left" vertical="center" indent="3"/>
    </xf>
    <xf numFmtId="0" fontId="25" fillId="0" borderId="5" xfId="9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 vertical="center"/>
    </xf>
    <xf numFmtId="0" fontId="25" fillId="0" borderId="4" xfId="9" applyFont="1" applyFill="1" applyBorder="1" applyAlignment="1">
      <alignment horizontal="left" vertical="center" indent="1"/>
    </xf>
    <xf numFmtId="195" fontId="8" fillId="0" borderId="0" xfId="11" applyNumberFormat="1" applyFont="1" applyFill="1" applyBorder="1" applyAlignment="1">
      <alignment horizontal="right" vertical="center"/>
    </xf>
    <xf numFmtId="193" fontId="8" fillId="0" borderId="0" xfId="1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left" vertical="center" indent="3"/>
    </xf>
    <xf numFmtId="0" fontId="46" fillId="0" borderId="4" xfId="0" applyFont="1" applyFill="1" applyBorder="1" applyAlignment="1">
      <alignment horizontal="left" vertical="center" indent="2"/>
    </xf>
    <xf numFmtId="0" fontId="46" fillId="0" borderId="4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1" xfId="9" applyNumberFormat="1" applyFont="1" applyFill="1" applyBorder="1" applyAlignment="1">
      <alignment horizontal="left" vertical="center" wrapText="1"/>
    </xf>
    <xf numFmtId="0" fontId="24" fillId="0" borderId="10" xfId="9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indent="1"/>
    </xf>
    <xf numFmtId="0" fontId="47" fillId="0" borderId="4" xfId="0" applyFont="1" applyFill="1" applyBorder="1" applyAlignment="1">
      <alignment horizontal="left" vertical="center" indent="2"/>
    </xf>
    <xf numFmtId="0" fontId="11" fillId="0" borderId="0" xfId="9" applyFont="1" applyFill="1" applyBorder="1" applyAlignment="1">
      <alignment horizontal="right"/>
    </xf>
    <xf numFmtId="195" fontId="8" fillId="0" borderId="0" xfId="9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43" fontId="8" fillId="0" borderId="0" xfId="10" applyNumberFormat="1" applyFont="1" applyFill="1" applyBorder="1" applyAlignment="1">
      <alignment horizontal="right" vertical="center"/>
    </xf>
    <xf numFmtId="43" fontId="8" fillId="0" borderId="0" xfId="7" applyNumberFormat="1" applyFont="1" applyFill="1" applyBorder="1" applyAlignment="1">
      <alignment horizontal="right" vertical="center"/>
    </xf>
    <xf numFmtId="195" fontId="8" fillId="0" borderId="0" xfId="7" applyNumberFormat="1" applyFont="1" applyFill="1" applyBorder="1" applyAlignment="1">
      <alignment horizontal="right" vertical="center"/>
    </xf>
    <xf numFmtId="41" fontId="8" fillId="0" borderId="0" xfId="7" applyNumberFormat="1" applyFont="1" applyFill="1" applyBorder="1" applyAlignment="1">
      <alignment horizontal="right" vertical="center"/>
    </xf>
    <xf numFmtId="41" fontId="8" fillId="0" borderId="1" xfId="9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3" borderId="0" xfId="9" applyFont="1" applyFill="1" applyBorder="1" applyAlignment="1"/>
    <xf numFmtId="0" fontId="30" fillId="3" borderId="12" xfId="9" applyFont="1" applyFill="1" applyBorder="1" applyAlignment="1">
      <alignment horizontal="left" indent="1"/>
    </xf>
    <xf numFmtId="0" fontId="24" fillId="0" borderId="12" xfId="0" applyFont="1" applyFill="1" applyBorder="1" applyAlignment="1">
      <alignment horizontal="left" vertical="center"/>
    </xf>
    <xf numFmtId="41" fontId="48" fillId="0" borderId="0" xfId="9" applyNumberFormat="1" applyFont="1" applyFill="1" applyBorder="1" applyAlignment="1">
      <alignment horizontal="right" vertical="center"/>
    </xf>
    <xf numFmtId="0" fontId="2" fillId="4" borderId="0" xfId="9" applyFont="1" applyFill="1" applyBorder="1" applyAlignment="1">
      <alignment vertical="center"/>
    </xf>
    <xf numFmtId="0" fontId="2" fillId="4" borderId="0" xfId="9" applyFont="1" applyFill="1" applyAlignment="1">
      <alignment vertical="center"/>
    </xf>
    <xf numFmtId="0" fontId="9" fillId="4" borderId="0" xfId="9" applyFont="1" applyFill="1" applyBorder="1" applyAlignment="1"/>
    <xf numFmtId="0" fontId="29" fillId="4" borderId="0" xfId="0" applyFont="1" applyFill="1" applyBorder="1" applyAlignment="1">
      <alignment vertical="center"/>
    </xf>
    <xf numFmtId="0" fontId="9" fillId="0" borderId="0" xfId="9" applyFont="1" applyFill="1" applyBorder="1" applyAlignment="1">
      <alignment horizontal="left" indent="1"/>
    </xf>
    <xf numFmtId="0" fontId="9" fillId="0" borderId="4" xfId="9" applyFont="1" applyFill="1" applyBorder="1" applyAlignment="1">
      <alignment horizontal="left" indent="1"/>
    </xf>
    <xf numFmtId="0" fontId="9" fillId="0" borderId="5" xfId="9" applyFont="1" applyFill="1" applyBorder="1" applyAlignment="1">
      <alignment horizontal="center"/>
    </xf>
    <xf numFmtId="0" fontId="25" fillId="0" borderId="0" xfId="9" applyFont="1" applyFill="1" applyBorder="1" applyAlignment="1">
      <alignment horizontal="left" indent="1"/>
    </xf>
    <xf numFmtId="0" fontId="25" fillId="0" borderId="4" xfId="9" applyFont="1" applyFill="1" applyBorder="1" applyAlignment="1">
      <alignment horizontal="left" indent="1"/>
    </xf>
    <xf numFmtId="0" fontId="25" fillId="0" borderId="12" xfId="9" applyFont="1" applyFill="1" applyBorder="1" applyAlignment="1">
      <alignment horizontal="left" indent="1"/>
    </xf>
    <xf numFmtId="0" fontId="9" fillId="0" borderId="0" xfId="9" applyFont="1" applyFill="1" applyBorder="1" applyAlignment="1"/>
    <xf numFmtId="41" fontId="8" fillId="0" borderId="0" xfId="9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9" fillId="0" borderId="4" xfId="9" applyFont="1" applyFill="1" applyBorder="1" applyAlignment="1">
      <alignment vertical="center"/>
    </xf>
    <xf numFmtId="0" fontId="9" fillId="0" borderId="0" xfId="9" applyFont="1" applyFill="1" applyBorder="1" applyAlignment="1">
      <alignment horizontal="left" vertical="center" indent="1"/>
    </xf>
    <xf numFmtId="0" fontId="9" fillId="0" borderId="12" xfId="9" applyFont="1" applyFill="1" applyBorder="1" applyAlignment="1">
      <alignment horizontal="left" indent="2"/>
    </xf>
    <xf numFmtId="185" fontId="8" fillId="0" borderId="0" xfId="1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vertical="center"/>
    </xf>
    <xf numFmtId="185" fontId="8" fillId="0" borderId="0" xfId="1" applyNumberFormat="1" applyFont="1" applyFill="1" applyBorder="1" applyAlignment="1">
      <alignment horizontal="right" vertical="center"/>
    </xf>
    <xf numFmtId="0" fontId="29" fillId="0" borderId="12" xfId="9" applyFont="1" applyFill="1" applyBorder="1" applyAlignment="1">
      <alignment horizontal="left" indent="1"/>
    </xf>
    <xf numFmtId="0" fontId="41" fillId="0" borderId="12" xfId="9" applyFont="1" applyFill="1" applyBorder="1" applyAlignment="1">
      <alignment horizontal="left" indent="1"/>
    </xf>
    <xf numFmtId="0" fontId="30" fillId="0" borderId="12" xfId="9" applyFont="1" applyFill="1" applyBorder="1" applyAlignment="1">
      <alignment horizontal="left" indent="1"/>
    </xf>
    <xf numFmtId="0" fontId="43" fillId="0" borderId="12" xfId="9" applyFont="1" applyFill="1" applyBorder="1" applyAlignment="1">
      <alignment horizontal="left" indent="1"/>
    </xf>
    <xf numFmtId="0" fontId="30" fillId="0" borderId="12" xfId="9" applyFont="1" applyFill="1" applyBorder="1" applyAlignment="1">
      <alignment horizontal="left" vertical="center" indent="1"/>
    </xf>
    <xf numFmtId="0" fontId="30" fillId="0" borderId="0" xfId="9" applyFont="1" applyFill="1" applyBorder="1" applyAlignment="1">
      <alignment horizontal="left" indent="1"/>
    </xf>
    <xf numFmtId="0" fontId="9" fillId="0" borderId="4" xfId="9" applyFont="1" applyFill="1" applyBorder="1" applyAlignment="1">
      <alignment horizontal="left"/>
    </xf>
    <xf numFmtId="0" fontId="41" fillId="0" borderId="0" xfId="9" applyFont="1" applyFill="1" applyBorder="1" applyAlignment="1">
      <alignment horizontal="left" indent="1"/>
    </xf>
    <xf numFmtId="0" fontId="9" fillId="0" borderId="12" xfId="9" applyFont="1" applyFill="1" applyBorder="1" applyAlignment="1">
      <alignment horizontal="left" indent="1"/>
    </xf>
    <xf numFmtId="0" fontId="9" fillId="0" borderId="12" xfId="9" applyFont="1" applyFill="1" applyBorder="1" applyAlignment="1">
      <alignment horizontal="left" vertical="center" indent="1"/>
    </xf>
    <xf numFmtId="0" fontId="25" fillId="0" borderId="12" xfId="9" applyFont="1" applyFill="1" applyBorder="1" applyAlignment="1">
      <alignment horizontal="left" vertical="center" indent="1"/>
    </xf>
    <xf numFmtId="0" fontId="43" fillId="0" borderId="0" xfId="9" applyFont="1" applyFill="1" applyBorder="1" applyAlignment="1">
      <alignment horizontal="left" indent="1"/>
    </xf>
    <xf numFmtId="41" fontId="8" fillId="0" borderId="4" xfId="9" applyNumberFormat="1" applyFont="1" applyFill="1" applyBorder="1" applyAlignment="1">
      <alignment horizontal="right" vertical="center"/>
    </xf>
    <xf numFmtId="0" fontId="42" fillId="0" borderId="12" xfId="7" applyFont="1" applyFill="1" applyBorder="1" applyAlignment="1">
      <alignment horizontal="center" vertical="center"/>
    </xf>
    <xf numFmtId="41" fontId="8" fillId="0" borderId="0" xfId="10" applyNumberFormat="1" applyFont="1" applyFill="1" applyBorder="1" applyAlignment="1">
      <alignment horizontal="right" vertical="center"/>
    </xf>
    <xf numFmtId="0" fontId="29" fillId="0" borderId="0" xfId="9" applyFont="1" applyFill="1" applyBorder="1" applyAlignment="1">
      <alignment horizontal="left" indent="1"/>
    </xf>
    <xf numFmtId="43" fontId="8" fillId="0" borderId="0" xfId="1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195" fontId="8" fillId="0" borderId="0" xfId="1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1"/>
    </xf>
    <xf numFmtId="0" fontId="20" fillId="0" borderId="0" xfId="0" applyFont="1" applyFill="1" applyBorder="1" applyAlignment="1"/>
    <xf numFmtId="0" fontId="21" fillId="0" borderId="0" xfId="0" applyFont="1" applyFill="1" applyAlignment="1"/>
    <xf numFmtId="0" fontId="12" fillId="0" borderId="12" xfId="0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left" indent="2"/>
    </xf>
    <xf numFmtId="49" fontId="12" fillId="0" borderId="12" xfId="0" applyNumberFormat="1" applyFont="1" applyFill="1" applyBorder="1" applyAlignment="1">
      <alignment horizontal="left" indent="2"/>
    </xf>
    <xf numFmtId="49" fontId="12" fillId="0" borderId="4" xfId="0" applyNumberFormat="1" applyFont="1" applyFill="1" applyBorder="1" applyAlignment="1">
      <alignment horizontal="left" indent="2"/>
    </xf>
    <xf numFmtId="0" fontId="12" fillId="0" borderId="14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left" indent="1"/>
    </xf>
    <xf numFmtId="49" fontId="12" fillId="0" borderId="12" xfId="0" applyNumberFormat="1" applyFont="1" applyFill="1" applyBorder="1" applyAlignment="1">
      <alignment horizontal="left" indent="1"/>
    </xf>
    <xf numFmtId="49" fontId="12" fillId="0" borderId="4" xfId="0" applyNumberFormat="1" applyFont="1" applyFill="1" applyBorder="1" applyAlignment="1">
      <alignment horizontal="left" indent="1"/>
    </xf>
    <xf numFmtId="49" fontId="12" fillId="0" borderId="12" xfId="0" applyNumberFormat="1" applyFont="1" applyFill="1" applyBorder="1" applyAlignment="1">
      <alignment horizontal="left" indent="3"/>
    </xf>
    <xf numFmtId="49" fontId="12" fillId="0" borderId="4" xfId="0" applyNumberFormat="1" applyFont="1" applyFill="1" applyBorder="1" applyAlignment="1">
      <alignment horizontal="left" indent="3"/>
    </xf>
    <xf numFmtId="0" fontId="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/>
    <xf numFmtId="0" fontId="0" fillId="0" borderId="15" xfId="0" applyFill="1" applyBorder="1" applyAlignment="1"/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/>
    <xf numFmtId="0" fontId="9" fillId="0" borderId="0" xfId="9" applyFont="1" applyFill="1" applyBorder="1" applyAlignment="1">
      <alignment horizontal="left" indent="1"/>
    </xf>
    <xf numFmtId="0" fontId="9" fillId="0" borderId="4" xfId="9" applyFont="1" applyFill="1" applyBorder="1" applyAlignment="1">
      <alignment horizontal="left" indent="1"/>
    </xf>
    <xf numFmtId="0" fontId="9" fillId="0" borderId="12" xfId="9" applyFont="1" applyFill="1" applyBorder="1" applyAlignment="1">
      <alignment horizontal="left" indent="4"/>
    </xf>
    <xf numFmtId="0" fontId="0" fillId="0" borderId="4" xfId="0" applyFill="1" applyBorder="1" applyAlignment="1">
      <alignment horizontal="left" vertical="center" indent="4"/>
    </xf>
    <xf numFmtId="0" fontId="9" fillId="0" borderId="12" xfId="9" applyFont="1" applyFill="1" applyBorder="1" applyAlignment="1">
      <alignment horizontal="left" indent="2"/>
    </xf>
    <xf numFmtId="0" fontId="0" fillId="0" borderId="4" xfId="0" applyFill="1" applyBorder="1" applyAlignment="1">
      <alignment horizontal="left" vertical="center" indent="2"/>
    </xf>
    <xf numFmtId="49" fontId="9" fillId="0" borderId="0" xfId="9" applyNumberFormat="1" applyFont="1" applyFill="1" applyBorder="1" applyAlignment="1">
      <alignment horizontal="left" indent="2"/>
    </xf>
    <xf numFmtId="49" fontId="9" fillId="0" borderId="4" xfId="9" applyNumberFormat="1" applyFont="1" applyFill="1" applyBorder="1" applyAlignment="1">
      <alignment horizontal="left" indent="2"/>
    </xf>
    <xf numFmtId="0" fontId="9" fillId="0" borderId="4" xfId="9" applyFont="1" applyFill="1" applyBorder="1" applyAlignment="1">
      <alignment horizontal="left" indent="2"/>
    </xf>
    <xf numFmtId="0" fontId="25" fillId="0" borderId="12" xfId="9" applyFont="1" applyFill="1" applyBorder="1" applyAlignment="1">
      <alignment horizontal="left" vertical="center" indent="2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8" fillId="0" borderId="13" xfId="9" applyFont="1" applyFill="1" applyBorder="1" applyAlignment="1">
      <alignment horizontal="center" vertical="center" wrapText="1"/>
    </xf>
    <xf numFmtId="0" fontId="8" fillId="0" borderId="10" xfId="9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left" indent="1"/>
    </xf>
    <xf numFmtId="0" fontId="8" fillId="0" borderId="2" xfId="9" applyFont="1" applyFill="1" applyBorder="1" applyAlignment="1">
      <alignment horizontal="center" vertical="center" wrapText="1"/>
    </xf>
    <xf numFmtId="0" fontId="8" fillId="0" borderId="3" xfId="9" applyFont="1" applyFill="1" applyBorder="1" applyAlignment="1">
      <alignment horizontal="center" vertical="center" wrapText="1"/>
    </xf>
    <xf numFmtId="0" fontId="8" fillId="0" borderId="9" xfId="9" applyFont="1" applyFill="1" applyBorder="1" applyAlignment="1">
      <alignment horizontal="center" vertical="center" wrapText="1"/>
    </xf>
    <xf numFmtId="0" fontId="25" fillId="0" borderId="12" xfId="9" applyFont="1" applyFill="1" applyBorder="1" applyAlignment="1">
      <alignment horizontal="left" indent="3"/>
    </xf>
    <xf numFmtId="0" fontId="0" fillId="0" borderId="4" xfId="0" applyFill="1" applyBorder="1" applyAlignment="1">
      <alignment horizontal="left" vertical="center" indent="3"/>
    </xf>
    <xf numFmtId="0" fontId="9" fillId="0" borderId="0" xfId="9" applyFont="1" applyFill="1" applyBorder="1" applyAlignment="1">
      <alignment horizontal="left" vertical="center" indent="1"/>
    </xf>
    <xf numFmtId="0" fontId="9" fillId="0" borderId="4" xfId="9" applyFont="1" applyFill="1" applyBorder="1" applyAlignment="1">
      <alignment horizontal="left" vertical="center" indent="1"/>
    </xf>
    <xf numFmtId="0" fontId="25" fillId="0" borderId="0" xfId="9" applyFont="1" applyFill="1" applyBorder="1" applyAlignment="1">
      <alignment horizontal="left" vertical="center" indent="1"/>
    </xf>
    <xf numFmtId="0" fontId="9" fillId="0" borderId="12" xfId="9" applyFont="1" applyFill="1" applyBorder="1" applyAlignment="1">
      <alignment horizontal="left" indent="3"/>
    </xf>
    <xf numFmtId="0" fontId="25" fillId="0" borderId="12" xfId="9" applyFont="1" applyFill="1" applyBorder="1" applyAlignment="1">
      <alignment horizontal="left" indent="2"/>
    </xf>
    <xf numFmtId="0" fontId="46" fillId="0" borderId="4" xfId="0" applyFont="1" applyFill="1" applyBorder="1" applyAlignment="1">
      <alignment horizontal="left" vertical="center" indent="2"/>
    </xf>
    <xf numFmtId="0" fontId="9" fillId="0" borderId="12" xfId="9" applyFont="1" applyFill="1" applyBorder="1" applyAlignment="1">
      <alignment horizontal="left" vertical="center" indent="1"/>
    </xf>
    <xf numFmtId="0" fontId="9" fillId="0" borderId="14" xfId="9" applyFont="1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25" fillId="0" borderId="4" xfId="9" applyFont="1" applyFill="1" applyBorder="1" applyAlignment="1">
      <alignment horizontal="left" indent="1"/>
    </xf>
    <xf numFmtId="0" fontId="26" fillId="4" borderId="0" xfId="9" applyFont="1" applyFill="1" applyBorder="1" applyAlignment="1"/>
    <xf numFmtId="0" fontId="34" fillId="4" borderId="4" xfId="9" applyFont="1" applyFill="1" applyBorder="1" applyAlignment="1"/>
    <xf numFmtId="0" fontId="8" fillId="0" borderId="11" xfId="9" applyFont="1" applyFill="1" applyBorder="1" applyAlignment="1">
      <alignment horizontal="center" vertical="center" wrapText="1"/>
    </xf>
    <xf numFmtId="0" fontId="8" fillId="0" borderId="7" xfId="9" applyFont="1" applyFill="1" applyBorder="1" applyAlignment="1">
      <alignment horizontal="center" vertical="center" wrapText="1"/>
    </xf>
    <xf numFmtId="0" fontId="32" fillId="0" borderId="0" xfId="9" applyFont="1" applyFill="1" applyBorder="1" applyAlignment="1">
      <alignment horizontal="center" vertical="center"/>
    </xf>
    <xf numFmtId="0" fontId="9" fillId="4" borderId="0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center" vertical="center"/>
    </xf>
    <xf numFmtId="0" fontId="8" fillId="4" borderId="13" xfId="9" applyFont="1" applyFill="1" applyBorder="1" applyAlignment="1">
      <alignment horizontal="center" vertical="center" wrapText="1"/>
    </xf>
    <xf numFmtId="0" fontId="8" fillId="4" borderId="10" xfId="9" applyFont="1" applyFill="1" applyBorder="1" applyAlignment="1">
      <alignment horizontal="center" vertical="center" wrapText="1"/>
    </xf>
    <xf numFmtId="0" fontId="8" fillId="4" borderId="14" xfId="9" applyFont="1" applyFill="1" applyBorder="1" applyAlignment="1">
      <alignment horizontal="center" vertical="center" wrapText="1"/>
    </xf>
    <xf numFmtId="0" fontId="8" fillId="4" borderId="6" xfId="9" applyFont="1" applyFill="1" applyBorder="1" applyAlignment="1">
      <alignment horizontal="center" vertical="center" wrapText="1"/>
    </xf>
    <xf numFmtId="0" fontId="8" fillId="4" borderId="0" xfId="9" applyFont="1" applyFill="1" applyBorder="1" applyAlignment="1">
      <alignment horizontal="center" vertical="top"/>
    </xf>
    <xf numFmtId="0" fontId="8" fillId="0" borderId="0" xfId="9" applyFont="1" applyFill="1" applyBorder="1" applyAlignment="1">
      <alignment horizontal="center" vertical="top"/>
    </xf>
  </cellXfs>
  <cellStyles count="14">
    <cellStyle name="n.0" xfId="1"/>
    <cellStyle name="n.1" xfId="2"/>
    <cellStyle name="n.2" xfId="3"/>
    <cellStyle name="一般" xfId="0" builtinId="0"/>
    <cellStyle name="一般 2" xfId="4"/>
    <cellStyle name="一般 3" xfId="5"/>
    <cellStyle name="一般 4" xfId="6"/>
    <cellStyle name="一般 5" xfId="7"/>
    <cellStyle name="一般_Sheet1_1" xfId="8"/>
    <cellStyle name="一般_高雄市性別圖像指標-100年" xfId="9"/>
    <cellStyle name="一般_高雄市性別圖像指標-100年_主要統計指標" xfId="10"/>
    <cellStyle name="千分位" xfId="11" builtinId="3"/>
    <cellStyle name="千分位 2" xfId="12"/>
    <cellStyle name="千分位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25</xdr:col>
      <xdr:colOff>0</xdr:colOff>
      <xdr:row>41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09550"/>
          <a:ext cx="16459200" cy="838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9"/>
  <sheetViews>
    <sheetView zoomScaleNormal="100" workbookViewId="0">
      <pane xSplit="4" ySplit="5" topLeftCell="F102" activePane="bottomRight" state="frozen"/>
      <selection pane="topRight" activeCell="E1" sqref="E1"/>
      <selection pane="bottomLeft" activeCell="A6" sqref="A6"/>
      <selection pane="bottomRight" activeCell="Q114" sqref="Q114"/>
    </sheetView>
  </sheetViews>
  <sheetFormatPr defaultRowHeight="16.5"/>
  <cols>
    <col min="1" max="1" width="4.125" style="49" customWidth="1"/>
    <col min="2" max="2" width="7.25" style="12" customWidth="1"/>
    <col min="3" max="3" width="24.375" style="12" bestFit="1" customWidth="1"/>
    <col min="4" max="4" width="9" style="49"/>
    <col min="5" max="15" width="10.875" style="49" bestFit="1" customWidth="1"/>
    <col min="16" max="16" width="10" style="49" customWidth="1"/>
    <col min="17" max="17" width="11.5" style="49" customWidth="1"/>
    <col min="18" max="16384" width="9" style="49"/>
  </cols>
  <sheetData>
    <row r="1" spans="1:16" s="1" customFormat="1" ht="4.7" customHeight="1">
      <c r="H1" s="2"/>
    </row>
    <row r="2" spans="1:16" s="3" customFormat="1" ht="21">
      <c r="A2" s="497" t="s">
        <v>0</v>
      </c>
      <c r="B2" s="497"/>
      <c r="C2" s="497"/>
      <c r="D2" s="497"/>
      <c r="E2" s="497"/>
      <c r="F2" s="497"/>
      <c r="G2" s="497"/>
      <c r="H2" s="497"/>
      <c r="I2" s="497" t="s">
        <v>287</v>
      </c>
      <c r="J2" s="497"/>
      <c r="K2" s="497"/>
      <c r="L2" s="497"/>
      <c r="M2" s="497"/>
      <c r="N2" s="497"/>
      <c r="O2" s="497"/>
      <c r="P2" s="497"/>
    </row>
    <row r="3" spans="1:16" s="4" customFormat="1" ht="3.75" customHeight="1">
      <c r="B3" s="498"/>
      <c r="C3" s="498"/>
      <c r="D3" s="498"/>
      <c r="E3" s="499"/>
      <c r="F3" s="499"/>
      <c r="G3" s="5"/>
      <c r="H3" s="5"/>
    </row>
    <row r="4" spans="1:16" s="6" customFormat="1" ht="16.5" customHeight="1">
      <c r="A4" s="486" t="s">
        <v>1</v>
      </c>
      <c r="B4" s="488" t="s">
        <v>2</v>
      </c>
      <c r="C4" s="489"/>
      <c r="D4" s="495" t="s">
        <v>3</v>
      </c>
      <c r="E4" s="491" t="s">
        <v>4</v>
      </c>
      <c r="F4" s="492"/>
      <c r="G4" s="491" t="s">
        <v>5</v>
      </c>
      <c r="H4" s="492"/>
      <c r="I4" s="494" t="s">
        <v>6</v>
      </c>
      <c r="J4" s="493"/>
      <c r="K4" s="491" t="s">
        <v>7</v>
      </c>
      <c r="L4" s="493"/>
      <c r="M4" s="491" t="s">
        <v>8</v>
      </c>
      <c r="N4" s="493"/>
      <c r="O4" s="491" t="s">
        <v>9</v>
      </c>
      <c r="P4" s="493"/>
    </row>
    <row r="5" spans="1:16" s="9" customFormat="1" ht="12">
      <c r="A5" s="487"/>
      <c r="B5" s="490"/>
      <c r="C5" s="490"/>
      <c r="D5" s="496"/>
      <c r="E5" s="7" t="s">
        <v>10</v>
      </c>
      <c r="F5" s="7" t="s">
        <v>11</v>
      </c>
      <c r="G5" s="7" t="s">
        <v>10</v>
      </c>
      <c r="H5" s="7" t="s">
        <v>11</v>
      </c>
      <c r="I5" s="108" t="s">
        <v>10</v>
      </c>
      <c r="J5" s="8" t="s">
        <v>11</v>
      </c>
      <c r="K5" s="7" t="s">
        <v>10</v>
      </c>
      <c r="L5" s="8" t="s">
        <v>11</v>
      </c>
      <c r="M5" s="7" t="s">
        <v>10</v>
      </c>
      <c r="N5" s="8" t="s">
        <v>11</v>
      </c>
      <c r="O5" s="7" t="s">
        <v>10</v>
      </c>
      <c r="P5" s="8" t="s">
        <v>11</v>
      </c>
    </row>
    <row r="6" spans="1:16" s="11" customFormat="1" ht="15.75">
      <c r="A6" s="10"/>
      <c r="B6" s="474" t="s">
        <v>94</v>
      </c>
      <c r="C6" s="475"/>
      <c r="D6" s="13"/>
      <c r="E6" s="77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</row>
    <row r="7" spans="1:16" s="11" customFormat="1" ht="12">
      <c r="A7" s="10">
        <v>1</v>
      </c>
      <c r="B7" s="472" t="s">
        <v>114</v>
      </c>
      <c r="C7" s="473"/>
      <c r="D7" s="15" t="s">
        <v>41</v>
      </c>
      <c r="E7" s="79">
        <v>749282</v>
      </c>
      <c r="F7" s="79">
        <v>760228</v>
      </c>
      <c r="G7" s="79">
        <v>750633</v>
      </c>
      <c r="H7" s="79">
        <v>758717</v>
      </c>
      <c r="I7" s="79">
        <v>753671</v>
      </c>
      <c r="J7" s="79">
        <v>759006</v>
      </c>
      <c r="K7" s="79">
        <v>754678</v>
      </c>
      <c r="L7" s="79">
        <v>755971</v>
      </c>
      <c r="M7" s="79">
        <v>758802</v>
      </c>
      <c r="N7" s="79">
        <v>755904</v>
      </c>
      <c r="O7" s="79">
        <v>763948</v>
      </c>
      <c r="P7" s="79">
        <v>756607</v>
      </c>
    </row>
    <row r="8" spans="1:16" s="11" customFormat="1" ht="12">
      <c r="A8" s="10">
        <v>2</v>
      </c>
      <c r="B8" s="478" t="s">
        <v>133</v>
      </c>
      <c r="C8" s="479"/>
      <c r="D8" s="13"/>
      <c r="E8" s="80"/>
      <c r="F8" s="81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s="11" customFormat="1" ht="11.25">
      <c r="A9" s="10"/>
      <c r="C9" s="64" t="s">
        <v>109</v>
      </c>
      <c r="D9" s="15" t="s">
        <v>12</v>
      </c>
      <c r="E9" s="82">
        <v>18.760000000000002</v>
      </c>
      <c r="F9" s="82">
        <v>20.05</v>
      </c>
      <c r="G9" s="82">
        <v>18.2</v>
      </c>
      <c r="H9" s="82">
        <v>19.510000000000002</v>
      </c>
      <c r="I9" s="82">
        <v>17.72</v>
      </c>
      <c r="J9" s="82">
        <v>19.09</v>
      </c>
      <c r="K9" s="82">
        <v>17.14</v>
      </c>
      <c r="L9" s="82">
        <v>18.57</v>
      </c>
      <c r="M9" s="82">
        <v>16.57</v>
      </c>
      <c r="N9" s="82">
        <v>18.02</v>
      </c>
      <c r="O9" s="82">
        <v>16.07</v>
      </c>
      <c r="P9" s="82">
        <v>17.579999999999998</v>
      </c>
    </row>
    <row r="10" spans="1:16" s="11" customFormat="1" ht="11.25">
      <c r="A10" s="10"/>
      <c r="C10" s="64" t="s">
        <v>107</v>
      </c>
      <c r="D10" s="15" t="s">
        <v>12</v>
      </c>
      <c r="E10" s="82">
        <v>73.989999999999995</v>
      </c>
      <c r="F10" s="82">
        <v>71.930000000000007</v>
      </c>
      <c r="G10" s="82">
        <v>74.17</v>
      </c>
      <c r="H10" s="82">
        <v>72.27</v>
      </c>
      <c r="I10" s="82">
        <v>74.23</v>
      </c>
      <c r="J10" s="82">
        <v>72.48</v>
      </c>
      <c r="K10" s="82">
        <v>74.36</v>
      </c>
      <c r="L10" s="82">
        <v>72.739999999999995</v>
      </c>
      <c r="M10" s="82">
        <v>74.52</v>
      </c>
      <c r="N10" s="82">
        <v>73.010000000000005</v>
      </c>
      <c r="O10" s="82">
        <v>74.650000000000006</v>
      </c>
      <c r="P10" s="82">
        <v>73.23</v>
      </c>
    </row>
    <row r="11" spans="1:16" s="11" customFormat="1" ht="11.25">
      <c r="A11" s="10"/>
      <c r="C11" s="64" t="s">
        <v>108</v>
      </c>
      <c r="D11" s="15" t="s">
        <v>12</v>
      </c>
      <c r="E11" s="82">
        <v>7.24</v>
      </c>
      <c r="F11" s="82">
        <v>8.02</v>
      </c>
      <c r="G11" s="82">
        <v>7.63</v>
      </c>
      <c r="H11" s="82">
        <v>8.2200000000000006</v>
      </c>
      <c r="I11" s="82">
        <v>8.06</v>
      </c>
      <c r="J11" s="82">
        <v>8.43</v>
      </c>
      <c r="K11" s="82">
        <v>8.5</v>
      </c>
      <c r="L11" s="82">
        <v>8.69</v>
      </c>
      <c r="M11" s="82">
        <v>8.91</v>
      </c>
      <c r="N11" s="82">
        <v>8.9700000000000006</v>
      </c>
      <c r="O11" s="82">
        <v>9.2799999999999994</v>
      </c>
      <c r="P11" s="82">
        <v>9.19</v>
      </c>
    </row>
    <row r="12" spans="1:16" s="11" customFormat="1" ht="12">
      <c r="A12" s="10">
        <v>3</v>
      </c>
      <c r="B12" s="472" t="s">
        <v>113</v>
      </c>
      <c r="C12" s="473"/>
      <c r="D12" s="15" t="s">
        <v>41</v>
      </c>
      <c r="E12" s="79">
        <v>4384</v>
      </c>
      <c r="F12" s="79">
        <v>3999</v>
      </c>
      <c r="G12" s="79">
        <v>4632</v>
      </c>
      <c r="H12" s="79">
        <v>4146</v>
      </c>
      <c r="I12" s="79">
        <v>4937</v>
      </c>
      <c r="J12" s="79">
        <v>4435</v>
      </c>
      <c r="K12" s="79">
        <v>5086</v>
      </c>
      <c r="L12" s="79">
        <v>4509</v>
      </c>
      <c r="M12" s="79">
        <v>5401</v>
      </c>
      <c r="N12" s="79">
        <v>4685</v>
      </c>
      <c r="O12" s="79">
        <v>5691</v>
      </c>
      <c r="P12" s="79">
        <v>4885</v>
      </c>
    </row>
    <row r="13" spans="1:16" s="11" customFormat="1" ht="12">
      <c r="A13" s="10">
        <v>4</v>
      </c>
      <c r="B13" s="478" t="s">
        <v>133</v>
      </c>
      <c r="C13" s="479"/>
      <c r="D13" s="1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11" customFormat="1" ht="11.25">
      <c r="A14" s="10"/>
      <c r="C14" s="64" t="s">
        <v>109</v>
      </c>
      <c r="D14" s="15" t="s">
        <v>12</v>
      </c>
      <c r="E14" s="82">
        <v>25.319343065693428</v>
      </c>
      <c r="F14" s="82">
        <v>29.457364341085274</v>
      </c>
      <c r="G14" s="82">
        <v>25.496545768566492</v>
      </c>
      <c r="H14" s="82">
        <v>29.232995658465992</v>
      </c>
      <c r="I14" s="82">
        <v>25.683613530484102</v>
      </c>
      <c r="J14" s="82">
        <v>30.07891770011274</v>
      </c>
      <c r="K14" s="82">
        <v>26.189539913488009</v>
      </c>
      <c r="L14" s="82">
        <v>30.760700820581061</v>
      </c>
      <c r="M14" s="82">
        <v>25.865580448065174</v>
      </c>
      <c r="N14" s="82">
        <v>30.309498399146211</v>
      </c>
      <c r="O14" s="82">
        <v>25.795115094008082</v>
      </c>
      <c r="P14" s="82">
        <v>30.092118730808597</v>
      </c>
    </row>
    <row r="15" spans="1:16" s="11" customFormat="1" ht="11.25">
      <c r="A15" s="10"/>
      <c r="C15" s="64" t="s">
        <v>107</v>
      </c>
      <c r="D15" s="15" t="s">
        <v>12</v>
      </c>
      <c r="E15" s="82">
        <v>73.380474452554751</v>
      </c>
      <c r="F15" s="82">
        <v>69.342335583895974</v>
      </c>
      <c r="G15" s="82">
        <v>73.035405872193436</v>
      </c>
      <c r="H15" s="82">
        <v>69.56102267245538</v>
      </c>
      <c r="I15" s="82">
        <v>72.655458780636025</v>
      </c>
      <c r="J15" s="82">
        <v>68.613303269447584</v>
      </c>
      <c r="K15" s="82">
        <v>71.903263861580811</v>
      </c>
      <c r="L15" s="82">
        <v>67.908627190064323</v>
      </c>
      <c r="M15" s="82">
        <v>72.005184225143495</v>
      </c>
      <c r="N15" s="82">
        <v>68.17502668089648</v>
      </c>
      <c r="O15" s="82">
        <v>72.078720787207871</v>
      </c>
      <c r="P15" s="82">
        <v>68.352098259979527</v>
      </c>
    </row>
    <row r="16" spans="1:16" s="11" customFormat="1" ht="11.25">
      <c r="A16" s="10"/>
      <c r="C16" s="64" t="s">
        <v>108</v>
      </c>
      <c r="D16" s="15" t="s">
        <v>12</v>
      </c>
      <c r="E16" s="82">
        <v>1.3001824817518248</v>
      </c>
      <c r="F16" s="82">
        <v>1.2003000750187547</v>
      </c>
      <c r="G16" s="82">
        <v>1.468048359240069</v>
      </c>
      <c r="H16" s="82">
        <v>1.20598166907863</v>
      </c>
      <c r="I16" s="82">
        <v>1.6609276888798867</v>
      </c>
      <c r="J16" s="82">
        <v>1.3077790304396844</v>
      </c>
      <c r="K16" s="82">
        <v>1.9071962249311836</v>
      </c>
      <c r="L16" s="82">
        <v>1.3306719893546239</v>
      </c>
      <c r="M16" s="82">
        <v>2.1292353267913349</v>
      </c>
      <c r="N16" s="82">
        <v>1.5154749199573105</v>
      </c>
      <c r="O16" s="82">
        <v>2.126164118784045</v>
      </c>
      <c r="P16" s="82">
        <v>1.5557830092118732</v>
      </c>
    </row>
    <row r="17" spans="1:16" s="11" customFormat="1" ht="12">
      <c r="A17" s="10">
        <v>5</v>
      </c>
      <c r="B17" s="478" t="s">
        <v>134</v>
      </c>
      <c r="C17" s="479"/>
      <c r="D17" s="1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11" customFormat="1" ht="12">
      <c r="A18" s="10"/>
      <c r="C18" s="64" t="s">
        <v>111</v>
      </c>
      <c r="D18" s="15" t="s">
        <v>14</v>
      </c>
      <c r="E18" s="79">
        <v>1687</v>
      </c>
      <c r="F18" s="79">
        <v>1298</v>
      </c>
      <c r="G18" s="79">
        <v>1819</v>
      </c>
      <c r="H18" s="79">
        <v>1386</v>
      </c>
      <c r="I18" s="79">
        <v>1971</v>
      </c>
      <c r="J18" s="79">
        <v>1525</v>
      </c>
      <c r="K18" s="79">
        <v>2054</v>
      </c>
      <c r="L18" s="79">
        <v>1583</v>
      </c>
      <c r="M18" s="79">
        <v>2212</v>
      </c>
      <c r="N18" s="79">
        <v>1669</v>
      </c>
      <c r="O18" s="79">
        <v>2361</v>
      </c>
      <c r="P18" s="79">
        <v>1776</v>
      </c>
    </row>
    <row r="19" spans="1:16" s="11" customFormat="1" ht="12">
      <c r="A19" s="10"/>
      <c r="C19" s="64" t="s">
        <v>110</v>
      </c>
      <c r="D19" s="15" t="s">
        <v>14</v>
      </c>
      <c r="E19" s="79">
        <v>2697</v>
      </c>
      <c r="F19" s="79">
        <v>2701</v>
      </c>
      <c r="G19" s="79">
        <v>2813</v>
      </c>
      <c r="H19" s="79">
        <v>2760</v>
      </c>
      <c r="I19" s="79">
        <v>2966</v>
      </c>
      <c r="J19" s="79">
        <v>2910</v>
      </c>
      <c r="K19" s="79">
        <v>3032</v>
      </c>
      <c r="L19" s="79">
        <v>2926</v>
      </c>
      <c r="M19" s="79">
        <v>3189</v>
      </c>
      <c r="N19" s="79">
        <v>3016</v>
      </c>
      <c r="O19" s="79">
        <v>3330</v>
      </c>
      <c r="P19" s="79">
        <v>3109</v>
      </c>
    </row>
    <row r="20" spans="1:16" s="11" customFormat="1" ht="12">
      <c r="A20" s="10">
        <v>6</v>
      </c>
      <c r="B20" s="472" t="s">
        <v>112</v>
      </c>
      <c r="C20" s="473"/>
      <c r="D20" s="15" t="s">
        <v>14</v>
      </c>
      <c r="E20" s="79">
        <v>12268</v>
      </c>
      <c r="F20" s="79">
        <v>4311</v>
      </c>
      <c r="G20" s="79">
        <v>13076</v>
      </c>
      <c r="H20" s="79">
        <v>4124</v>
      </c>
      <c r="I20" s="79">
        <v>14791</v>
      </c>
      <c r="J20" s="79">
        <v>4301</v>
      </c>
      <c r="K20" s="79">
        <v>15103</v>
      </c>
      <c r="L20" s="79">
        <v>4527</v>
      </c>
      <c r="M20" s="79">
        <v>14557</v>
      </c>
      <c r="N20" s="79">
        <v>4680</v>
      </c>
      <c r="O20" s="79">
        <v>14411</v>
      </c>
      <c r="P20" s="79">
        <v>4281</v>
      </c>
    </row>
    <row r="21" spans="1:16" s="11" customFormat="1" ht="12">
      <c r="A21" s="10">
        <v>7</v>
      </c>
      <c r="B21" s="472" t="s">
        <v>102</v>
      </c>
      <c r="C21" s="473"/>
      <c r="D21" s="15" t="s">
        <v>13</v>
      </c>
      <c r="E21" s="106">
        <v>11.959315368024127</v>
      </c>
      <c r="F21" s="107">
        <v>8.2198321021710008</v>
      </c>
      <c r="G21" s="107">
        <v>1.8030594622585356</v>
      </c>
      <c r="H21" s="107">
        <v>-1.9875616262489673</v>
      </c>
      <c r="I21" s="107">
        <v>4.0472507870024366</v>
      </c>
      <c r="J21" s="107">
        <v>0.38090618768262741</v>
      </c>
      <c r="K21" s="107">
        <v>1.3361267714957852</v>
      </c>
      <c r="L21" s="107">
        <v>-3.9986508670550696</v>
      </c>
      <c r="M21" s="107">
        <v>5.4645822456729887</v>
      </c>
      <c r="N21" s="107">
        <v>-8.8627738365625139E-2</v>
      </c>
      <c r="O21" s="107">
        <v>6.7817427998344755</v>
      </c>
      <c r="P21" s="107">
        <v>0.93001227669122011</v>
      </c>
    </row>
    <row r="22" spans="1:16" s="11" customFormat="1" ht="12">
      <c r="A22" s="10">
        <v>8</v>
      </c>
      <c r="B22" s="472" t="s">
        <v>103</v>
      </c>
      <c r="C22" s="473"/>
      <c r="D22" s="15" t="s">
        <v>14</v>
      </c>
      <c r="E22" s="79">
        <v>6697</v>
      </c>
      <c r="F22" s="79">
        <v>7299</v>
      </c>
      <c r="G22" s="79">
        <v>6296</v>
      </c>
      <c r="H22" s="79">
        <v>6779</v>
      </c>
      <c r="I22" s="79">
        <v>5853</v>
      </c>
      <c r="J22" s="79">
        <v>6477</v>
      </c>
      <c r="K22" s="79">
        <v>5680</v>
      </c>
      <c r="L22" s="79">
        <v>6224</v>
      </c>
      <c r="M22" s="79">
        <v>5623</v>
      </c>
      <c r="N22" s="79">
        <v>6073</v>
      </c>
      <c r="O22" s="79">
        <v>5652</v>
      </c>
      <c r="P22" s="79">
        <v>6341</v>
      </c>
    </row>
    <row r="23" spans="1:16" s="11" customFormat="1" ht="12">
      <c r="A23" s="10">
        <v>9</v>
      </c>
      <c r="B23" s="472" t="s">
        <v>104</v>
      </c>
      <c r="C23" s="473"/>
      <c r="D23" s="15" t="s">
        <v>14</v>
      </c>
      <c r="E23" s="79">
        <v>3010</v>
      </c>
      <c r="F23" s="79">
        <v>4917</v>
      </c>
      <c r="G23" s="79">
        <v>3047</v>
      </c>
      <c r="H23" s="79">
        <v>5005</v>
      </c>
      <c r="I23" s="79">
        <v>3085</v>
      </c>
      <c r="J23" s="79">
        <v>5242</v>
      </c>
      <c r="K23" s="79">
        <v>3118</v>
      </c>
      <c r="L23" s="79">
        <v>5413</v>
      </c>
      <c r="M23" s="79">
        <v>3243</v>
      </c>
      <c r="N23" s="79">
        <v>5431</v>
      </c>
      <c r="O23" s="79">
        <v>3390</v>
      </c>
      <c r="P23" s="79">
        <v>5451</v>
      </c>
    </row>
    <row r="24" spans="1:16" s="11" customFormat="1" ht="12">
      <c r="A24" s="10">
        <v>10</v>
      </c>
      <c r="B24" s="472" t="s">
        <v>105</v>
      </c>
      <c r="C24" s="473"/>
      <c r="D24" s="15" t="s">
        <v>14</v>
      </c>
      <c r="E24" s="79">
        <v>71966</v>
      </c>
      <c r="F24" s="79">
        <v>62922</v>
      </c>
      <c r="G24" s="79">
        <v>56491</v>
      </c>
      <c r="H24" s="79">
        <v>49004</v>
      </c>
      <c r="I24" s="79">
        <v>56388</v>
      </c>
      <c r="J24" s="79">
        <v>48962</v>
      </c>
      <c r="K24" s="79">
        <v>60100</v>
      </c>
      <c r="L24" s="79">
        <v>50409</v>
      </c>
      <c r="M24" s="79">
        <v>62661</v>
      </c>
      <c r="N24" s="79">
        <v>52147</v>
      </c>
      <c r="O24" s="79">
        <v>52718</v>
      </c>
      <c r="P24" s="79">
        <v>43703</v>
      </c>
    </row>
    <row r="25" spans="1:16" s="11" customFormat="1" ht="12">
      <c r="A25" s="10">
        <v>11</v>
      </c>
      <c r="B25" s="472" t="s">
        <v>106</v>
      </c>
      <c r="C25" s="473"/>
      <c r="D25" s="15" t="s">
        <v>14</v>
      </c>
      <c r="E25" s="79">
        <v>66798</v>
      </c>
      <c r="F25" s="79">
        <v>59106</v>
      </c>
      <c r="G25" s="79">
        <v>58389</v>
      </c>
      <c r="H25" s="79">
        <v>52289</v>
      </c>
      <c r="I25" s="79">
        <v>56118</v>
      </c>
      <c r="J25" s="79">
        <v>49908</v>
      </c>
      <c r="K25" s="79">
        <v>61655</v>
      </c>
      <c r="L25" s="79">
        <v>54255</v>
      </c>
      <c r="M25" s="79">
        <v>60917</v>
      </c>
      <c r="N25" s="79">
        <v>52856</v>
      </c>
      <c r="O25" s="79">
        <v>49834</v>
      </c>
      <c r="P25" s="79">
        <v>43890</v>
      </c>
    </row>
    <row r="26" spans="1:16" s="11" customFormat="1" ht="12">
      <c r="A26" s="10">
        <v>12</v>
      </c>
      <c r="B26" s="472" t="s">
        <v>135</v>
      </c>
      <c r="C26" s="473"/>
      <c r="D26" s="15" t="s">
        <v>14</v>
      </c>
      <c r="E26" s="105">
        <v>201832</v>
      </c>
      <c r="F26" s="105">
        <v>317483</v>
      </c>
      <c r="G26" s="105">
        <v>208373</v>
      </c>
      <c r="H26" s="105">
        <v>319027</v>
      </c>
      <c r="I26" s="105">
        <v>215797</v>
      </c>
      <c r="J26" s="105">
        <v>321412</v>
      </c>
      <c r="K26" s="105">
        <v>222257</v>
      </c>
      <c r="L26" s="105">
        <v>321430</v>
      </c>
      <c r="M26" s="105">
        <v>228445</v>
      </c>
      <c r="N26" s="105">
        <v>322336</v>
      </c>
      <c r="O26" s="105">
        <v>236659</v>
      </c>
      <c r="P26" s="105">
        <v>324028</v>
      </c>
    </row>
    <row r="27" spans="1:16" s="11" customFormat="1" ht="12">
      <c r="A27" s="10">
        <v>13</v>
      </c>
      <c r="B27" s="472" t="s">
        <v>54</v>
      </c>
      <c r="C27" s="473"/>
      <c r="D27" s="15" t="s">
        <v>14</v>
      </c>
      <c r="E27" s="105">
        <v>70667</v>
      </c>
      <c r="F27" s="105">
        <v>77764</v>
      </c>
      <c r="G27" s="105">
        <v>67734</v>
      </c>
      <c r="H27" s="105">
        <v>74949</v>
      </c>
      <c r="I27" s="105">
        <v>74290</v>
      </c>
      <c r="J27" s="105">
        <v>81263</v>
      </c>
      <c r="K27" s="105">
        <v>77293</v>
      </c>
      <c r="L27" s="105">
        <v>83256</v>
      </c>
      <c r="M27" s="105">
        <v>80410</v>
      </c>
      <c r="N27" s="105">
        <v>85309</v>
      </c>
      <c r="O27" s="105">
        <v>84614</v>
      </c>
      <c r="P27" s="105">
        <v>87979</v>
      </c>
    </row>
    <row r="28" spans="1:16" s="11" customFormat="1" ht="6" customHeight="1">
      <c r="A28" s="10"/>
      <c r="B28" s="14"/>
      <c r="C28" s="16"/>
      <c r="D28" s="1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11" customFormat="1" ht="15.75">
      <c r="A29" s="10"/>
      <c r="B29" s="474" t="s">
        <v>55</v>
      </c>
      <c r="C29" s="475"/>
      <c r="D29" s="15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s="11" customFormat="1" ht="12">
      <c r="A30" s="10">
        <v>14</v>
      </c>
      <c r="B30" s="472" t="s">
        <v>115</v>
      </c>
      <c r="C30" s="473"/>
      <c r="D30" s="13"/>
      <c r="E30" s="84"/>
      <c r="F30" s="84"/>
      <c r="G30" s="84"/>
      <c r="H30" s="84"/>
      <c r="I30" s="35"/>
      <c r="J30" s="35"/>
      <c r="K30" s="35"/>
      <c r="L30" s="35"/>
      <c r="M30" s="35"/>
      <c r="N30" s="35"/>
      <c r="O30" s="35"/>
      <c r="P30" s="35"/>
    </row>
    <row r="31" spans="1:16" s="11" customFormat="1" ht="11.25">
      <c r="A31" s="10"/>
      <c r="C31" s="64" t="s">
        <v>116</v>
      </c>
      <c r="D31" s="15" t="s">
        <v>12</v>
      </c>
      <c r="E31" s="82">
        <v>32.509430118550064</v>
      </c>
      <c r="F31" s="82">
        <v>39.191361447349152</v>
      </c>
      <c r="G31" s="82">
        <v>32.622736703591634</v>
      </c>
      <c r="H31" s="82">
        <v>39.082571511379435</v>
      </c>
      <c r="I31" s="82">
        <v>32.755618050001289</v>
      </c>
      <c r="J31" s="82">
        <v>39.164433038374987</v>
      </c>
      <c r="K31" s="82">
        <v>32.853928343533951</v>
      </c>
      <c r="L31" s="82">
        <v>39.228892332784262</v>
      </c>
      <c r="M31" s="82">
        <v>32.836358409532821</v>
      </c>
      <c r="N31" s="82">
        <v>39.211487694522077</v>
      </c>
      <c r="O31" s="82">
        <v>32.862812984926819</v>
      </c>
      <c r="P31" s="82">
        <v>39.256534310038759</v>
      </c>
    </row>
    <row r="32" spans="1:16" s="11" customFormat="1" ht="11.25">
      <c r="A32" s="10"/>
      <c r="C32" s="64" t="s">
        <v>117</v>
      </c>
      <c r="D32" s="15" t="s">
        <v>12</v>
      </c>
      <c r="E32" s="82">
        <v>53.202954551428647</v>
      </c>
      <c r="F32" s="82">
        <v>53.398970362972555</v>
      </c>
      <c r="G32" s="82">
        <v>52.5723163712995</v>
      </c>
      <c r="H32" s="82">
        <v>53.208821906413384</v>
      </c>
      <c r="I32" s="82">
        <v>51.868114502438146</v>
      </c>
      <c r="J32" s="82">
        <v>52.712922041758802</v>
      </c>
      <c r="K32" s="82">
        <v>51.21407861005072</v>
      </c>
      <c r="L32" s="82">
        <v>52.27508276720242</v>
      </c>
      <c r="M32" s="82">
        <v>50.703288753540136</v>
      </c>
      <c r="N32" s="82">
        <v>51.916982398616163</v>
      </c>
      <c r="O32" s="82">
        <v>50.243057992373728</v>
      </c>
      <c r="P32" s="82">
        <v>51.582843296829829</v>
      </c>
    </row>
    <row r="33" spans="1:16" s="11" customFormat="1" ht="11.25">
      <c r="A33" s="10"/>
      <c r="C33" s="64" t="s">
        <v>118</v>
      </c>
      <c r="D33" s="15" t="s">
        <v>12</v>
      </c>
      <c r="E33" s="82">
        <v>6.5503180611413399</v>
      </c>
      <c r="F33" s="82">
        <v>5.3513813227331291</v>
      </c>
      <c r="G33" s="82">
        <v>6.8940358740012835</v>
      </c>
      <c r="H33" s="82">
        <v>5.6337982043762391</v>
      </c>
      <c r="I33" s="82">
        <v>7.2681506230810902</v>
      </c>
      <c r="J33" s="82">
        <v>6.0159779058065652</v>
      </c>
      <c r="K33" s="82">
        <v>7.6271931858708539</v>
      </c>
      <c r="L33" s="82">
        <v>6.3655207592164809</v>
      </c>
      <c r="M33" s="82">
        <v>7.9888231977090403</v>
      </c>
      <c r="N33" s="82">
        <v>6.7050816169778802</v>
      </c>
      <c r="O33" s="82">
        <v>8.2733291225115213</v>
      </c>
      <c r="P33" s="82">
        <v>6.9724964840849726</v>
      </c>
    </row>
    <row r="34" spans="1:16" s="11" customFormat="1" ht="11.25">
      <c r="A34" s="10"/>
      <c r="C34" s="64" t="s">
        <v>119</v>
      </c>
      <c r="D34" s="15" t="s">
        <v>12</v>
      </c>
      <c r="E34" s="82">
        <v>7.737297268879952</v>
      </c>
      <c r="F34" s="82">
        <v>2.0582868669451635</v>
      </c>
      <c r="G34" s="82">
        <v>7.9109110511075862</v>
      </c>
      <c r="H34" s="82">
        <v>2.0748083778309403</v>
      </c>
      <c r="I34" s="82">
        <v>8.1081168244794757</v>
      </c>
      <c r="J34" s="82">
        <v>2.1066670140596453</v>
      </c>
      <c r="K34" s="82">
        <v>8.3047998605444846</v>
      </c>
      <c r="L34" s="82">
        <v>2.1305041407968397</v>
      </c>
      <c r="M34" s="82">
        <v>8.4715296392180033</v>
      </c>
      <c r="N34" s="82">
        <v>2.1664482898838839</v>
      </c>
      <c r="O34" s="82">
        <v>8.6207999001879276</v>
      </c>
      <c r="P34" s="82">
        <v>2.1881259090464451</v>
      </c>
    </row>
    <row r="35" spans="1:16" s="11" customFormat="1" ht="12">
      <c r="A35" s="10">
        <v>15</v>
      </c>
      <c r="B35" s="472" t="s">
        <v>93</v>
      </c>
      <c r="C35" s="473"/>
      <c r="D35" s="15" t="s">
        <v>14</v>
      </c>
      <c r="E35" s="79" t="s">
        <v>84</v>
      </c>
      <c r="F35" s="79" t="s">
        <v>84</v>
      </c>
      <c r="G35" s="79" t="s">
        <v>84</v>
      </c>
      <c r="H35" s="79" t="s">
        <v>84</v>
      </c>
      <c r="I35" s="79">
        <f>10028+5543</f>
        <v>15571</v>
      </c>
      <c r="J35" s="79">
        <f>517+331</f>
        <v>848</v>
      </c>
      <c r="K35" s="79">
        <f>10530+6011</f>
        <v>16541</v>
      </c>
      <c r="L35" s="79">
        <f>532+607</f>
        <v>1139</v>
      </c>
      <c r="M35" s="79">
        <f>10933+6158</f>
        <v>17091</v>
      </c>
      <c r="N35" s="79">
        <f>543+891</f>
        <v>1434</v>
      </c>
      <c r="O35" s="79">
        <f>11168+6230</f>
        <v>17398</v>
      </c>
      <c r="P35" s="79">
        <f>502+1163</f>
        <v>1665</v>
      </c>
    </row>
    <row r="36" spans="1:16" s="11" customFormat="1" ht="12">
      <c r="A36" s="10">
        <v>16</v>
      </c>
      <c r="C36" s="64" t="s">
        <v>120</v>
      </c>
      <c r="D36" s="15" t="s">
        <v>14</v>
      </c>
      <c r="E36" s="79" t="s">
        <v>84</v>
      </c>
      <c r="F36" s="79" t="s">
        <v>84</v>
      </c>
      <c r="G36" s="79" t="s">
        <v>84</v>
      </c>
      <c r="H36" s="79" t="s">
        <v>84</v>
      </c>
      <c r="I36" s="79">
        <v>208</v>
      </c>
      <c r="J36" s="79">
        <v>1875</v>
      </c>
      <c r="K36" s="79">
        <v>232</v>
      </c>
      <c r="L36" s="79">
        <v>1648</v>
      </c>
      <c r="M36" s="79">
        <v>231</v>
      </c>
      <c r="N36" s="79">
        <v>1404</v>
      </c>
      <c r="O36" s="79">
        <v>226</v>
      </c>
      <c r="P36" s="79">
        <v>1241</v>
      </c>
    </row>
    <row r="37" spans="1:16" s="11" customFormat="1" ht="12">
      <c r="A37" s="10">
        <v>17</v>
      </c>
      <c r="C37" s="64" t="s">
        <v>121</v>
      </c>
      <c r="D37" s="15" t="s">
        <v>14</v>
      </c>
      <c r="E37" s="79" t="s">
        <v>84</v>
      </c>
      <c r="F37" s="79" t="s">
        <v>84</v>
      </c>
      <c r="G37" s="79" t="s">
        <v>84</v>
      </c>
      <c r="H37" s="79" t="s">
        <v>84</v>
      </c>
      <c r="I37" s="79">
        <v>77</v>
      </c>
      <c r="J37" s="79">
        <v>1068</v>
      </c>
      <c r="K37" s="79">
        <v>90</v>
      </c>
      <c r="L37" s="79">
        <v>908</v>
      </c>
      <c r="M37" s="79">
        <v>116</v>
      </c>
      <c r="N37" s="79">
        <v>886</v>
      </c>
      <c r="O37" s="79">
        <v>95</v>
      </c>
      <c r="P37" s="79">
        <v>754</v>
      </c>
    </row>
    <row r="38" spans="1:16" s="11" customFormat="1" ht="12">
      <c r="A38" s="10">
        <v>18</v>
      </c>
      <c r="B38" s="472" t="s">
        <v>123</v>
      </c>
      <c r="C38" s="473"/>
      <c r="D38" s="15" t="s">
        <v>15</v>
      </c>
      <c r="E38" s="85">
        <v>26.9</v>
      </c>
      <c r="F38" s="85">
        <v>30.4</v>
      </c>
      <c r="G38" s="85">
        <v>27.1</v>
      </c>
      <c r="H38" s="85">
        <v>30.5</v>
      </c>
      <c r="I38" s="85">
        <v>27.1</v>
      </c>
      <c r="J38" s="85">
        <v>30.4</v>
      </c>
      <c r="K38" s="85">
        <v>27.7</v>
      </c>
      <c r="L38" s="85">
        <v>30.4</v>
      </c>
      <c r="M38" s="85">
        <v>27.9</v>
      </c>
      <c r="N38" s="85">
        <v>30.6</v>
      </c>
      <c r="O38" s="85">
        <v>28.2</v>
      </c>
      <c r="P38" s="85">
        <v>31.1</v>
      </c>
    </row>
    <row r="39" spans="1:16" s="11" customFormat="1" ht="12">
      <c r="A39" s="10">
        <v>19</v>
      </c>
      <c r="B39" s="472" t="s">
        <v>16</v>
      </c>
      <c r="C39" s="473"/>
      <c r="D39" s="15" t="s">
        <v>13</v>
      </c>
      <c r="E39" s="85">
        <v>50.1</v>
      </c>
      <c r="F39" s="85">
        <v>37.700000000000003</v>
      </c>
      <c r="G39" s="85">
        <v>48.9</v>
      </c>
      <c r="H39" s="85">
        <v>37.200000000000003</v>
      </c>
      <c r="I39" s="85">
        <v>36</v>
      </c>
      <c r="J39" s="85">
        <v>28</v>
      </c>
      <c r="K39" s="85">
        <v>38.299999999999997</v>
      </c>
      <c r="L39" s="85">
        <v>30.4</v>
      </c>
      <c r="M39" s="85">
        <v>38.1</v>
      </c>
      <c r="N39" s="85">
        <v>30.8</v>
      </c>
      <c r="O39" s="85">
        <v>35.799999999999997</v>
      </c>
      <c r="P39" s="85">
        <v>29.6</v>
      </c>
    </row>
    <row r="40" spans="1:16" s="11" customFormat="1" ht="12">
      <c r="A40" s="10">
        <v>20</v>
      </c>
      <c r="B40" s="472" t="s">
        <v>17</v>
      </c>
      <c r="C40" s="473"/>
      <c r="D40" s="15" t="s">
        <v>13</v>
      </c>
      <c r="E40" s="85">
        <v>18</v>
      </c>
      <c r="F40" s="85">
        <v>54.7</v>
      </c>
      <c r="G40" s="85">
        <v>20.100000000000001</v>
      </c>
      <c r="H40" s="85">
        <v>57.8</v>
      </c>
      <c r="I40" s="85">
        <v>11.4</v>
      </c>
      <c r="J40" s="85">
        <v>33.4</v>
      </c>
      <c r="K40" s="85">
        <v>11.8</v>
      </c>
      <c r="L40" s="85">
        <v>32.200000000000003</v>
      </c>
      <c r="M40" s="85">
        <v>12.5</v>
      </c>
      <c r="N40" s="85">
        <v>31.2</v>
      </c>
      <c r="O40" s="85">
        <v>11.5</v>
      </c>
      <c r="P40" s="85">
        <v>26.8</v>
      </c>
    </row>
    <row r="41" spans="1:16" s="18" customFormat="1" ht="12">
      <c r="A41" s="10">
        <v>21</v>
      </c>
      <c r="B41" s="472" t="s">
        <v>122</v>
      </c>
      <c r="C41" s="473"/>
      <c r="D41" s="17" t="s">
        <v>13</v>
      </c>
      <c r="E41" s="85">
        <v>15</v>
      </c>
      <c r="F41" s="85">
        <v>15</v>
      </c>
      <c r="G41" s="85">
        <v>15.9</v>
      </c>
      <c r="H41" s="85">
        <v>15.8</v>
      </c>
      <c r="I41" s="85">
        <v>15.1</v>
      </c>
      <c r="J41" s="85">
        <v>15</v>
      </c>
      <c r="K41" s="85">
        <v>14.7</v>
      </c>
      <c r="L41" s="85">
        <v>14.6</v>
      </c>
      <c r="M41" s="85">
        <v>15.1</v>
      </c>
      <c r="N41" s="85">
        <v>15.1</v>
      </c>
      <c r="O41" s="85">
        <v>13.2</v>
      </c>
      <c r="P41" s="85">
        <v>13.2</v>
      </c>
    </row>
    <row r="42" spans="1:16" s="18" customFormat="1" ht="12">
      <c r="A42" s="10">
        <v>22</v>
      </c>
      <c r="B42" s="472" t="s">
        <v>124</v>
      </c>
      <c r="C42" s="473"/>
      <c r="D42" s="17" t="s">
        <v>13</v>
      </c>
      <c r="E42" s="85">
        <v>31.3</v>
      </c>
      <c r="F42" s="85" t="s">
        <v>84</v>
      </c>
      <c r="G42" s="85">
        <v>29.5</v>
      </c>
      <c r="H42" s="85" t="s">
        <v>84</v>
      </c>
      <c r="I42" s="85">
        <v>27.9</v>
      </c>
      <c r="J42" s="85" t="s">
        <v>84</v>
      </c>
      <c r="K42" s="85">
        <v>27.2</v>
      </c>
      <c r="L42" s="85" t="s">
        <v>84</v>
      </c>
      <c r="M42" s="85">
        <v>27.2</v>
      </c>
      <c r="N42" s="85" t="s">
        <v>84</v>
      </c>
      <c r="O42" s="85">
        <v>27.6</v>
      </c>
      <c r="P42" s="85" t="s">
        <v>84</v>
      </c>
    </row>
    <row r="43" spans="1:16" s="11" customFormat="1" ht="12">
      <c r="A43" s="10">
        <v>23</v>
      </c>
      <c r="B43" s="472" t="s">
        <v>125</v>
      </c>
      <c r="C43" s="473"/>
      <c r="D43" s="13"/>
      <c r="E43" s="84"/>
      <c r="F43" s="86"/>
      <c r="G43" s="84"/>
      <c r="H43" s="86"/>
      <c r="I43" s="86"/>
      <c r="J43" s="86"/>
      <c r="K43" s="86"/>
      <c r="L43" s="86"/>
      <c r="M43" s="86"/>
      <c r="N43" s="86"/>
      <c r="O43" s="86"/>
      <c r="P43" s="86"/>
    </row>
    <row r="44" spans="1:16" s="11" customFormat="1" ht="12">
      <c r="A44" s="10"/>
      <c r="C44" s="64" t="s">
        <v>18</v>
      </c>
      <c r="D44" s="15" t="s">
        <v>13</v>
      </c>
      <c r="E44" s="85">
        <v>6.9</v>
      </c>
      <c r="F44" s="85" t="s">
        <v>84</v>
      </c>
      <c r="G44" s="85">
        <v>6.4</v>
      </c>
      <c r="H44" s="85" t="s">
        <v>84</v>
      </c>
      <c r="I44" s="85">
        <v>5.9</v>
      </c>
      <c r="J44" s="85" t="s">
        <v>84</v>
      </c>
      <c r="K44" s="85">
        <v>4.5999999999999996</v>
      </c>
      <c r="L44" s="85" t="s">
        <v>84</v>
      </c>
      <c r="M44" s="85">
        <v>4.5999999999999996</v>
      </c>
      <c r="N44" s="85" t="s">
        <v>84</v>
      </c>
      <c r="O44" s="85">
        <v>3.3</v>
      </c>
      <c r="P44" s="85" t="s">
        <v>84</v>
      </c>
    </row>
    <row r="45" spans="1:16" s="11" customFormat="1" ht="12">
      <c r="A45" s="10"/>
      <c r="C45" s="64" t="s">
        <v>19</v>
      </c>
      <c r="D45" s="15" t="s">
        <v>13</v>
      </c>
      <c r="E45" s="85">
        <v>36.5</v>
      </c>
      <c r="F45" s="85" t="s">
        <v>84</v>
      </c>
      <c r="G45" s="85">
        <v>33.9</v>
      </c>
      <c r="H45" s="85" t="s">
        <v>84</v>
      </c>
      <c r="I45" s="85">
        <v>30.8</v>
      </c>
      <c r="J45" s="85" t="s">
        <v>84</v>
      </c>
      <c r="K45" s="85">
        <v>27.5</v>
      </c>
      <c r="L45" s="85" t="s">
        <v>84</v>
      </c>
      <c r="M45" s="85">
        <v>27.9</v>
      </c>
      <c r="N45" s="85" t="s">
        <v>84</v>
      </c>
      <c r="O45" s="85">
        <v>24.2</v>
      </c>
      <c r="P45" s="85" t="s">
        <v>84</v>
      </c>
    </row>
    <row r="46" spans="1:16" s="11" customFormat="1" ht="12">
      <c r="A46" s="10"/>
      <c r="C46" s="64" t="s">
        <v>20</v>
      </c>
      <c r="D46" s="15" t="s">
        <v>13</v>
      </c>
      <c r="E46" s="85">
        <v>83.5</v>
      </c>
      <c r="F46" s="85" t="s">
        <v>84</v>
      </c>
      <c r="G46" s="85">
        <v>75.2</v>
      </c>
      <c r="H46" s="85" t="s">
        <v>84</v>
      </c>
      <c r="I46" s="85">
        <v>69.099999999999994</v>
      </c>
      <c r="J46" s="85" t="s">
        <v>84</v>
      </c>
      <c r="K46" s="85">
        <v>65.5</v>
      </c>
      <c r="L46" s="85" t="s">
        <v>84</v>
      </c>
      <c r="M46" s="85">
        <v>61.9</v>
      </c>
      <c r="N46" s="85" t="s">
        <v>84</v>
      </c>
      <c r="O46" s="85">
        <v>61.9</v>
      </c>
      <c r="P46" s="85" t="s">
        <v>84</v>
      </c>
    </row>
    <row r="47" spans="1:16" s="11" customFormat="1" ht="12">
      <c r="A47" s="10"/>
      <c r="C47" s="64" t="s">
        <v>21</v>
      </c>
      <c r="D47" s="15" t="s">
        <v>13</v>
      </c>
      <c r="E47" s="85">
        <v>67.5</v>
      </c>
      <c r="F47" s="85" t="s">
        <v>84</v>
      </c>
      <c r="G47" s="85">
        <v>65.400000000000006</v>
      </c>
      <c r="H47" s="85" t="s">
        <v>84</v>
      </c>
      <c r="I47" s="85">
        <v>62.6</v>
      </c>
      <c r="J47" s="85" t="s">
        <v>84</v>
      </c>
      <c r="K47" s="85">
        <v>64.400000000000006</v>
      </c>
      <c r="L47" s="85" t="s">
        <v>84</v>
      </c>
      <c r="M47" s="85">
        <v>64.599999999999994</v>
      </c>
      <c r="N47" s="85" t="s">
        <v>84</v>
      </c>
      <c r="O47" s="85">
        <v>68.5</v>
      </c>
      <c r="P47" s="85" t="s">
        <v>84</v>
      </c>
    </row>
    <row r="48" spans="1:16" s="11" customFormat="1" ht="12">
      <c r="A48" s="10"/>
      <c r="C48" s="64" t="s">
        <v>22</v>
      </c>
      <c r="D48" s="15" t="s">
        <v>13</v>
      </c>
      <c r="E48" s="85">
        <v>19.5</v>
      </c>
      <c r="F48" s="85" t="s">
        <v>84</v>
      </c>
      <c r="G48" s="85">
        <v>18.600000000000001</v>
      </c>
      <c r="H48" s="85" t="s">
        <v>84</v>
      </c>
      <c r="I48" s="85">
        <v>19.3</v>
      </c>
      <c r="J48" s="85" t="s">
        <v>84</v>
      </c>
      <c r="K48" s="85">
        <v>19.399999999999999</v>
      </c>
      <c r="L48" s="85" t="s">
        <v>84</v>
      </c>
      <c r="M48" s="85">
        <v>21.8</v>
      </c>
      <c r="N48" s="85" t="s">
        <v>84</v>
      </c>
      <c r="O48" s="85">
        <v>23.4</v>
      </c>
      <c r="P48" s="85" t="s">
        <v>84</v>
      </c>
    </row>
    <row r="49" spans="1:16" s="11" customFormat="1" ht="12">
      <c r="A49" s="10"/>
      <c r="C49" s="64" t="s">
        <v>23</v>
      </c>
      <c r="D49" s="15" t="s">
        <v>13</v>
      </c>
      <c r="E49" s="85">
        <v>2.2000000000000002</v>
      </c>
      <c r="F49" s="85" t="s">
        <v>84</v>
      </c>
      <c r="G49" s="85">
        <v>2.2999999999999998</v>
      </c>
      <c r="H49" s="85" t="s">
        <v>84</v>
      </c>
      <c r="I49" s="85">
        <v>2.4</v>
      </c>
      <c r="J49" s="85" t="s">
        <v>84</v>
      </c>
      <c r="K49" s="85">
        <v>2.6</v>
      </c>
      <c r="L49" s="85" t="s">
        <v>84</v>
      </c>
      <c r="M49" s="85">
        <v>2.6</v>
      </c>
      <c r="N49" s="85" t="s">
        <v>84</v>
      </c>
      <c r="O49" s="85">
        <v>3.4</v>
      </c>
      <c r="P49" s="85" t="s">
        <v>84</v>
      </c>
    </row>
    <row r="50" spans="1:16" s="11" customFormat="1" ht="12">
      <c r="A50" s="10"/>
      <c r="C50" s="64" t="s">
        <v>24</v>
      </c>
      <c r="D50" s="15" t="s">
        <v>13</v>
      </c>
      <c r="E50" s="85">
        <v>0</v>
      </c>
      <c r="F50" s="85" t="s">
        <v>84</v>
      </c>
      <c r="G50" s="85">
        <v>0.1</v>
      </c>
      <c r="H50" s="85" t="s">
        <v>84</v>
      </c>
      <c r="I50" s="85">
        <v>0.1</v>
      </c>
      <c r="J50" s="85" t="s">
        <v>84</v>
      </c>
      <c r="K50" s="85">
        <v>0.1</v>
      </c>
      <c r="L50" s="85" t="s">
        <v>84</v>
      </c>
      <c r="M50" s="85">
        <v>0.1</v>
      </c>
      <c r="N50" s="85" t="s">
        <v>84</v>
      </c>
      <c r="O50" s="85">
        <v>0</v>
      </c>
      <c r="P50" s="85" t="s">
        <v>84</v>
      </c>
    </row>
    <row r="51" spans="1:16" s="11" customFormat="1" ht="12">
      <c r="A51" s="10">
        <v>24</v>
      </c>
      <c r="B51" s="472" t="s">
        <v>126</v>
      </c>
      <c r="C51" s="473"/>
      <c r="D51" s="15" t="s">
        <v>13</v>
      </c>
      <c r="E51" s="85">
        <v>1080.5</v>
      </c>
      <c r="F51" s="85" t="s">
        <v>84</v>
      </c>
      <c r="G51" s="85">
        <v>1009.5</v>
      </c>
      <c r="H51" s="85" t="s">
        <v>84</v>
      </c>
      <c r="I51" s="85">
        <v>951</v>
      </c>
      <c r="J51" s="85" t="s">
        <v>84</v>
      </c>
      <c r="K51" s="85">
        <v>920.5</v>
      </c>
      <c r="L51" s="85" t="s">
        <v>84</v>
      </c>
      <c r="M51" s="85">
        <v>917.5</v>
      </c>
      <c r="N51" s="85" t="s">
        <v>84</v>
      </c>
      <c r="O51" s="85">
        <v>923.5</v>
      </c>
      <c r="P51" s="85" t="s">
        <v>84</v>
      </c>
    </row>
    <row r="52" spans="1:16" s="11" customFormat="1" ht="12">
      <c r="A52" s="10">
        <v>25</v>
      </c>
      <c r="B52" s="472" t="s">
        <v>138</v>
      </c>
      <c r="C52" s="473"/>
      <c r="D52" s="15"/>
      <c r="E52" s="83">
        <f>SUM(E54:E56)</f>
        <v>6697</v>
      </c>
      <c r="F52" s="83">
        <f t="shared" ref="F52:P52" si="0">SUM(F54:F56)</f>
        <v>7299</v>
      </c>
      <c r="G52" s="83">
        <f t="shared" si="0"/>
        <v>6296</v>
      </c>
      <c r="H52" s="83">
        <f t="shared" si="0"/>
        <v>6779</v>
      </c>
      <c r="I52" s="83">
        <f t="shared" si="0"/>
        <v>5853</v>
      </c>
      <c r="J52" s="83">
        <f t="shared" si="0"/>
        <v>6477</v>
      </c>
      <c r="K52" s="83">
        <f t="shared" si="0"/>
        <v>5680</v>
      </c>
      <c r="L52" s="83">
        <f t="shared" si="0"/>
        <v>6224</v>
      </c>
      <c r="M52" s="83">
        <f t="shared" si="0"/>
        <v>5623</v>
      </c>
      <c r="N52" s="83">
        <f t="shared" si="0"/>
        <v>6073</v>
      </c>
      <c r="O52" s="83">
        <f t="shared" si="0"/>
        <v>5652</v>
      </c>
      <c r="P52" s="83">
        <f t="shared" si="0"/>
        <v>6341</v>
      </c>
    </row>
    <row r="53" spans="1:16" s="11" customFormat="1" ht="12">
      <c r="A53" s="10">
        <v>26</v>
      </c>
      <c r="B53" s="478" t="s">
        <v>137</v>
      </c>
      <c r="C53" s="479"/>
      <c r="D53" s="15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1:16" s="11" customFormat="1" ht="12">
      <c r="A54" s="10"/>
      <c r="C54" s="64" t="s">
        <v>127</v>
      </c>
      <c r="D54" s="15" t="s">
        <v>25</v>
      </c>
      <c r="E54" s="65">
        <v>6470</v>
      </c>
      <c r="F54" s="65">
        <v>7033</v>
      </c>
      <c r="G54" s="65">
        <v>6084</v>
      </c>
      <c r="H54" s="65">
        <v>6527</v>
      </c>
      <c r="I54" s="65">
        <v>5627</v>
      </c>
      <c r="J54" s="65">
        <v>6217</v>
      </c>
      <c r="K54" s="65">
        <v>5453</v>
      </c>
      <c r="L54" s="65">
        <v>5975</v>
      </c>
      <c r="M54" s="65">
        <v>5386</v>
      </c>
      <c r="N54" s="65">
        <v>5774</v>
      </c>
      <c r="O54" s="65">
        <v>5396</v>
      </c>
      <c r="P54" s="65">
        <v>6066</v>
      </c>
    </row>
    <row r="55" spans="1:16" s="11" customFormat="1" ht="12">
      <c r="A55" s="10"/>
      <c r="C55" s="64" t="s">
        <v>128</v>
      </c>
      <c r="D55" s="15" t="s">
        <v>14</v>
      </c>
      <c r="E55" s="65">
        <f>98+127</f>
        <v>225</v>
      </c>
      <c r="F55" s="65">
        <f>112+152</f>
        <v>264</v>
      </c>
      <c r="G55" s="65">
        <f>60+150</f>
        <v>210</v>
      </c>
      <c r="H55" s="65">
        <f>79+170</f>
        <v>249</v>
      </c>
      <c r="I55" s="65">
        <f>39+187</f>
        <v>226</v>
      </c>
      <c r="J55" s="65">
        <f>50+208</f>
        <v>258</v>
      </c>
      <c r="K55" s="65">
        <f>39+187</f>
        <v>226</v>
      </c>
      <c r="L55" s="65">
        <f>45+204</f>
        <v>249</v>
      </c>
      <c r="M55" s="65">
        <f>67+169</f>
        <v>236</v>
      </c>
      <c r="N55" s="65">
        <f>100+196</f>
        <v>296</v>
      </c>
      <c r="O55" s="65">
        <f>84+170</f>
        <v>254</v>
      </c>
      <c r="P55" s="65">
        <f>100+173</f>
        <v>273</v>
      </c>
    </row>
    <row r="56" spans="1:16" s="11" customFormat="1" ht="12">
      <c r="A56" s="10"/>
      <c r="C56" s="64" t="s">
        <v>129</v>
      </c>
      <c r="D56" s="15" t="s">
        <v>14</v>
      </c>
      <c r="E56" s="65">
        <v>2</v>
      </c>
      <c r="F56" s="65">
        <v>2</v>
      </c>
      <c r="G56" s="65">
        <v>2</v>
      </c>
      <c r="H56" s="65">
        <v>3</v>
      </c>
      <c r="I56" s="65">
        <v>0</v>
      </c>
      <c r="J56" s="65">
        <v>2</v>
      </c>
      <c r="K56" s="65">
        <v>1</v>
      </c>
      <c r="L56" s="65">
        <v>0</v>
      </c>
      <c r="M56" s="65">
        <v>1</v>
      </c>
      <c r="N56" s="65">
        <v>3</v>
      </c>
      <c r="O56" s="65">
        <v>2</v>
      </c>
      <c r="P56" s="65">
        <v>2</v>
      </c>
    </row>
    <row r="57" spans="1:16" s="11" customFormat="1" ht="12">
      <c r="A57" s="10">
        <v>27</v>
      </c>
      <c r="B57" s="478" t="s">
        <v>136</v>
      </c>
      <c r="C57" s="479"/>
      <c r="D57" s="1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11" customFormat="1" ht="12">
      <c r="A58" s="10"/>
      <c r="C58" s="64" t="s">
        <v>130</v>
      </c>
      <c r="D58" s="15" t="s">
        <v>14</v>
      </c>
      <c r="E58" s="65">
        <f t="shared" ref="E58:N58" si="1">SUM(E54:E56)-SUM(E59:E60)</f>
        <v>6499</v>
      </c>
      <c r="F58" s="65">
        <f t="shared" si="1"/>
        <v>7082</v>
      </c>
      <c r="G58" s="65">
        <f t="shared" si="1"/>
        <v>6140</v>
      </c>
      <c r="H58" s="65">
        <f t="shared" si="1"/>
        <v>6616</v>
      </c>
      <c r="I58" s="65">
        <f t="shared" si="1"/>
        <v>5728</v>
      </c>
      <c r="J58" s="65">
        <f t="shared" si="1"/>
        <v>6275</v>
      </c>
      <c r="K58" s="65">
        <f t="shared" si="1"/>
        <v>5520</v>
      </c>
      <c r="L58" s="65">
        <f t="shared" si="1"/>
        <v>6107</v>
      </c>
      <c r="M58" s="65">
        <f t="shared" si="1"/>
        <v>5485</v>
      </c>
      <c r="N58" s="65">
        <f t="shared" si="1"/>
        <v>5924</v>
      </c>
      <c r="O58" s="65">
        <f>SUM(O54:O56)-SUM(O59:O60)</f>
        <v>5516</v>
      </c>
      <c r="P58" s="65">
        <f>SUM(P54:P56)-SUM(P59:P60)</f>
        <v>6175</v>
      </c>
    </row>
    <row r="59" spans="1:16" s="11" customFormat="1" ht="12">
      <c r="A59" s="10"/>
      <c r="C59" s="64" t="s">
        <v>131</v>
      </c>
      <c r="D59" s="15" t="s">
        <v>14</v>
      </c>
      <c r="E59" s="65">
        <v>193</v>
      </c>
      <c r="F59" s="65">
        <v>210</v>
      </c>
      <c r="G59" s="65">
        <v>156</v>
      </c>
      <c r="H59" s="65">
        <v>163</v>
      </c>
      <c r="I59" s="65">
        <v>116</v>
      </c>
      <c r="J59" s="65">
        <v>192</v>
      </c>
      <c r="K59" s="65">
        <v>158</v>
      </c>
      <c r="L59" s="65">
        <v>115</v>
      </c>
      <c r="M59" s="65">
        <v>134</v>
      </c>
      <c r="N59" s="65">
        <v>145</v>
      </c>
      <c r="O59" s="65">
        <v>136</v>
      </c>
      <c r="P59" s="65">
        <v>163</v>
      </c>
    </row>
    <row r="60" spans="1:16" s="11" customFormat="1" ht="12">
      <c r="A60" s="10"/>
      <c r="C60" s="64" t="s">
        <v>132</v>
      </c>
      <c r="D60" s="15" t="s">
        <v>14</v>
      </c>
      <c r="E60" s="65">
        <v>5</v>
      </c>
      <c r="F60" s="65">
        <v>7</v>
      </c>
      <c r="G60" s="65">
        <v>0</v>
      </c>
      <c r="H60" s="65">
        <v>0</v>
      </c>
      <c r="I60" s="65">
        <v>9</v>
      </c>
      <c r="J60" s="65">
        <v>10</v>
      </c>
      <c r="K60" s="65">
        <v>2</v>
      </c>
      <c r="L60" s="65">
        <v>2</v>
      </c>
      <c r="M60" s="65">
        <v>4</v>
      </c>
      <c r="N60" s="65">
        <v>4</v>
      </c>
      <c r="O60" s="65">
        <v>0</v>
      </c>
      <c r="P60" s="65">
        <v>3</v>
      </c>
    </row>
    <row r="61" spans="1:16" s="11" customFormat="1" ht="6" customHeight="1">
      <c r="A61" s="116"/>
      <c r="B61" s="120"/>
      <c r="C61" s="118"/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</row>
    <row r="62" spans="1:16" s="11" customFormat="1" ht="15.75">
      <c r="A62" s="19"/>
      <c r="B62" s="474" t="s">
        <v>95</v>
      </c>
      <c r="C62" s="475"/>
      <c r="D62" s="39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s="11" customFormat="1" ht="12">
      <c r="A63" s="19">
        <v>28</v>
      </c>
      <c r="B63" s="472" t="s">
        <v>139</v>
      </c>
      <c r="C63" s="473"/>
      <c r="D63" s="34" t="s">
        <v>41</v>
      </c>
      <c r="E63" s="83">
        <v>32</v>
      </c>
      <c r="F63" s="83">
        <v>41</v>
      </c>
      <c r="G63" s="83">
        <v>26</v>
      </c>
      <c r="H63" s="83">
        <v>42</v>
      </c>
      <c r="I63" s="83">
        <v>31</v>
      </c>
      <c r="J63" s="83">
        <v>43</v>
      </c>
      <c r="K63" s="83">
        <v>20</v>
      </c>
      <c r="L63" s="83">
        <v>34</v>
      </c>
      <c r="M63" s="83">
        <v>17</v>
      </c>
      <c r="N63" s="83">
        <v>25</v>
      </c>
      <c r="O63" s="83">
        <v>20</v>
      </c>
      <c r="P63" s="83">
        <v>32</v>
      </c>
    </row>
    <row r="64" spans="1:16" s="22" customFormat="1" ht="12">
      <c r="A64" s="19">
        <v>29</v>
      </c>
      <c r="B64" s="472" t="s">
        <v>140</v>
      </c>
      <c r="C64" s="473"/>
      <c r="D64" s="34" t="s">
        <v>56</v>
      </c>
      <c r="E64" s="87">
        <v>4.77825892190533</v>
      </c>
      <c r="F64" s="87">
        <v>5.6172078366899578</v>
      </c>
      <c r="G64" s="87">
        <v>4.1296060991105463</v>
      </c>
      <c r="H64" s="87">
        <v>6.1956040713969607</v>
      </c>
      <c r="I64" s="87">
        <v>5.2964291816162659</v>
      </c>
      <c r="J64" s="87">
        <v>6.6388760228500852</v>
      </c>
      <c r="K64" s="87">
        <v>3.5211267605633805</v>
      </c>
      <c r="L64" s="87">
        <v>5.4627249357326484</v>
      </c>
      <c r="M64" s="87">
        <v>3</v>
      </c>
      <c r="N64" s="87">
        <v>4.0999999999999996</v>
      </c>
      <c r="O64" s="87">
        <v>3.5</v>
      </c>
      <c r="P64" s="87">
        <v>5</v>
      </c>
    </row>
    <row r="65" spans="1:17" s="22" customFormat="1" ht="12">
      <c r="A65" s="19">
        <v>30</v>
      </c>
      <c r="B65" s="472" t="s">
        <v>141</v>
      </c>
      <c r="C65" s="473"/>
      <c r="D65" s="34" t="s">
        <v>41</v>
      </c>
      <c r="E65" s="88">
        <v>0</v>
      </c>
      <c r="F65" s="69" t="s">
        <v>247</v>
      </c>
      <c r="G65" s="88">
        <v>0</v>
      </c>
      <c r="H65" s="69" t="s">
        <v>247</v>
      </c>
      <c r="I65" s="66">
        <v>1</v>
      </c>
      <c r="J65" s="69" t="s">
        <v>247</v>
      </c>
      <c r="K65" s="66">
        <v>2</v>
      </c>
      <c r="L65" s="69" t="s">
        <v>247</v>
      </c>
      <c r="M65" s="88">
        <v>0</v>
      </c>
      <c r="N65" s="69" t="s">
        <v>247</v>
      </c>
      <c r="O65" s="66">
        <v>3</v>
      </c>
      <c r="P65" s="69" t="s">
        <v>247</v>
      </c>
    </row>
    <row r="66" spans="1:17" s="22" customFormat="1" ht="12">
      <c r="A66" s="19">
        <v>31</v>
      </c>
      <c r="B66" s="472" t="s">
        <v>142</v>
      </c>
      <c r="C66" s="473"/>
      <c r="D66" s="34" t="s">
        <v>57</v>
      </c>
      <c r="E66" s="88">
        <v>0</v>
      </c>
      <c r="F66" s="69" t="s">
        <v>247</v>
      </c>
      <c r="G66" s="88">
        <v>0</v>
      </c>
      <c r="H66" s="69" t="s">
        <v>247</v>
      </c>
      <c r="I66" s="66">
        <v>8.11</v>
      </c>
      <c r="J66" s="69" t="s">
        <v>247</v>
      </c>
      <c r="K66" s="66">
        <v>16.8</v>
      </c>
      <c r="L66" s="69" t="s">
        <v>247</v>
      </c>
      <c r="M66" s="88">
        <v>0</v>
      </c>
      <c r="N66" s="69" t="s">
        <v>247</v>
      </c>
      <c r="O66" s="66">
        <v>25</v>
      </c>
      <c r="P66" s="69" t="s">
        <v>247</v>
      </c>
    </row>
    <row r="67" spans="1:17" s="22" customFormat="1" ht="12">
      <c r="A67" s="19">
        <v>32</v>
      </c>
      <c r="B67" s="472" t="s">
        <v>143</v>
      </c>
      <c r="C67" s="473"/>
      <c r="D67" s="34" t="s">
        <v>58</v>
      </c>
      <c r="E67" s="87">
        <v>79.22</v>
      </c>
      <c r="F67" s="87">
        <v>74.22</v>
      </c>
      <c r="G67" s="89">
        <v>79.89</v>
      </c>
      <c r="H67" s="89">
        <v>74.58</v>
      </c>
      <c r="I67" s="89">
        <v>80.11</v>
      </c>
      <c r="J67" s="89">
        <v>74.400000000000006</v>
      </c>
      <c r="K67" s="89">
        <v>80.64</v>
      </c>
      <c r="L67" s="89">
        <v>74.400000000000006</v>
      </c>
      <c r="M67" s="89">
        <v>80.459999999999994</v>
      </c>
      <c r="N67" s="89">
        <v>74.67</v>
      </c>
      <c r="O67" s="127">
        <v>81.099999999999994</v>
      </c>
      <c r="P67" s="89">
        <v>75.31</v>
      </c>
    </row>
    <row r="68" spans="1:17" s="22" customFormat="1" ht="12">
      <c r="A68" s="19">
        <v>33</v>
      </c>
      <c r="B68" s="472" t="s">
        <v>160</v>
      </c>
      <c r="C68" s="473"/>
      <c r="D68" s="47" t="s">
        <v>49</v>
      </c>
      <c r="E68" s="55" t="s">
        <v>87</v>
      </c>
      <c r="F68" s="55" t="s">
        <v>87</v>
      </c>
      <c r="G68" s="55" t="s">
        <v>87</v>
      </c>
      <c r="H68" s="55" t="s">
        <v>87</v>
      </c>
      <c r="I68" s="55" t="s">
        <v>87</v>
      </c>
      <c r="J68" s="55" t="s">
        <v>87</v>
      </c>
      <c r="K68" s="55" t="s">
        <v>87</v>
      </c>
      <c r="L68" s="55" t="s">
        <v>87</v>
      </c>
      <c r="M68" s="56">
        <v>402.8</v>
      </c>
      <c r="N68" s="56">
        <v>636.20000000000005</v>
      </c>
      <c r="O68" s="56">
        <v>396.5</v>
      </c>
      <c r="P68" s="56">
        <v>617.79999999999995</v>
      </c>
    </row>
    <row r="69" spans="1:17" s="22" customFormat="1" ht="12">
      <c r="A69" s="19">
        <v>34</v>
      </c>
      <c r="B69" s="478" t="s">
        <v>144</v>
      </c>
      <c r="C69" s="479"/>
      <c r="D69" s="47" t="s">
        <v>49</v>
      </c>
      <c r="E69" s="55" t="s">
        <v>87</v>
      </c>
      <c r="F69" s="55" t="s">
        <v>87</v>
      </c>
      <c r="G69" s="55" t="s">
        <v>87</v>
      </c>
      <c r="H69" s="55" t="s">
        <v>87</v>
      </c>
      <c r="I69" s="55" t="s">
        <v>87</v>
      </c>
      <c r="J69" s="55" t="s">
        <v>87</v>
      </c>
      <c r="K69" s="55" t="s">
        <v>87</v>
      </c>
      <c r="L69" s="55" t="s">
        <v>87</v>
      </c>
      <c r="M69" s="56">
        <v>113</v>
      </c>
      <c r="N69" s="56">
        <v>194.2</v>
      </c>
      <c r="O69" s="56">
        <v>117.5</v>
      </c>
      <c r="P69" s="56">
        <v>201.7</v>
      </c>
    </row>
    <row r="70" spans="1:17" s="22" customFormat="1" ht="12">
      <c r="A70" s="19">
        <v>35</v>
      </c>
      <c r="B70" s="484" t="s">
        <v>145</v>
      </c>
      <c r="C70" s="485"/>
      <c r="D70" s="47" t="s">
        <v>49</v>
      </c>
      <c r="E70" s="55" t="s">
        <v>87</v>
      </c>
      <c r="F70" s="55" t="s">
        <v>87</v>
      </c>
      <c r="G70" s="55" t="s">
        <v>87</v>
      </c>
      <c r="H70" s="55" t="s">
        <v>87</v>
      </c>
      <c r="I70" s="55" t="s">
        <v>87</v>
      </c>
      <c r="J70" s="55" t="s">
        <v>87</v>
      </c>
      <c r="K70" s="55" t="s">
        <v>87</v>
      </c>
      <c r="L70" s="55" t="s">
        <v>87</v>
      </c>
      <c r="M70" s="56">
        <v>17.8</v>
      </c>
      <c r="N70" s="56">
        <v>37.5</v>
      </c>
      <c r="O70" s="56">
        <v>20.399999999999999</v>
      </c>
      <c r="P70" s="56">
        <v>37.799999999999997</v>
      </c>
      <c r="Q70" s="30"/>
    </row>
    <row r="71" spans="1:17" s="22" customFormat="1" ht="12">
      <c r="A71" s="19">
        <v>36</v>
      </c>
      <c r="B71" s="484" t="s">
        <v>48</v>
      </c>
      <c r="C71" s="485"/>
      <c r="D71" s="47" t="s">
        <v>49</v>
      </c>
      <c r="E71" s="56" t="s">
        <v>87</v>
      </c>
      <c r="F71" s="56" t="s">
        <v>87</v>
      </c>
      <c r="G71" s="56" t="s">
        <v>87</v>
      </c>
      <c r="H71" s="56" t="s">
        <v>87</v>
      </c>
      <c r="I71" s="56" t="s">
        <v>87</v>
      </c>
      <c r="J71" s="56" t="s">
        <v>87</v>
      </c>
      <c r="K71" s="56" t="s">
        <v>87</v>
      </c>
      <c r="L71" s="56" t="s">
        <v>87</v>
      </c>
      <c r="M71" s="56">
        <v>23.4</v>
      </c>
      <c r="N71" s="56">
        <v>42.9</v>
      </c>
      <c r="O71" s="56">
        <v>20.6</v>
      </c>
      <c r="P71" s="56">
        <v>48.1</v>
      </c>
    </row>
    <row r="72" spans="1:17" s="22" customFormat="1" ht="12">
      <c r="A72" s="19">
        <v>37</v>
      </c>
      <c r="B72" s="484" t="s">
        <v>146</v>
      </c>
      <c r="C72" s="485"/>
      <c r="D72" s="47" t="s">
        <v>49</v>
      </c>
      <c r="E72" s="56" t="s">
        <v>87</v>
      </c>
      <c r="F72" s="56" t="s">
        <v>87</v>
      </c>
      <c r="G72" s="56" t="s">
        <v>87</v>
      </c>
      <c r="H72" s="56" t="s">
        <v>87</v>
      </c>
      <c r="I72" s="56" t="s">
        <v>87</v>
      </c>
      <c r="J72" s="56" t="s">
        <v>87</v>
      </c>
      <c r="K72" s="56" t="s">
        <v>87</v>
      </c>
      <c r="L72" s="56" t="s">
        <v>87</v>
      </c>
      <c r="M72" s="56">
        <v>14.4</v>
      </c>
      <c r="N72" s="56">
        <v>20.3</v>
      </c>
      <c r="O72" s="56">
        <v>15.8</v>
      </c>
      <c r="P72" s="56">
        <v>22</v>
      </c>
    </row>
    <row r="73" spans="1:17" s="22" customFormat="1" ht="12">
      <c r="A73" s="19">
        <v>38</v>
      </c>
      <c r="B73" s="484" t="s">
        <v>147</v>
      </c>
      <c r="C73" s="485"/>
      <c r="D73" s="47" t="s">
        <v>49</v>
      </c>
      <c r="E73" s="56" t="s">
        <v>87</v>
      </c>
      <c r="F73" s="56" t="s">
        <v>87</v>
      </c>
      <c r="G73" s="56" t="s">
        <v>87</v>
      </c>
      <c r="H73" s="56" t="s">
        <v>87</v>
      </c>
      <c r="I73" s="56" t="s">
        <v>87</v>
      </c>
      <c r="J73" s="56" t="s">
        <v>87</v>
      </c>
      <c r="K73" s="56" t="s">
        <v>87</v>
      </c>
      <c r="L73" s="56" t="s">
        <v>87</v>
      </c>
      <c r="M73" s="56">
        <v>4.9000000000000004</v>
      </c>
      <c r="N73" s="56">
        <v>11.9</v>
      </c>
      <c r="O73" s="56">
        <v>6</v>
      </c>
      <c r="P73" s="56">
        <v>12.7</v>
      </c>
    </row>
    <row r="74" spans="1:17" s="22" customFormat="1" ht="12">
      <c r="A74" s="19">
        <v>39</v>
      </c>
      <c r="B74" s="484" t="s">
        <v>148</v>
      </c>
      <c r="C74" s="485"/>
      <c r="D74" s="47" t="s">
        <v>49</v>
      </c>
      <c r="E74" s="56" t="s">
        <v>87</v>
      </c>
      <c r="F74" s="56" t="s">
        <v>87</v>
      </c>
      <c r="G74" s="56" t="s">
        <v>87</v>
      </c>
      <c r="H74" s="56" t="s">
        <v>87</v>
      </c>
      <c r="I74" s="56" t="s">
        <v>87</v>
      </c>
      <c r="J74" s="56" t="s">
        <v>87</v>
      </c>
      <c r="K74" s="56" t="s">
        <v>87</v>
      </c>
      <c r="L74" s="56" t="s">
        <v>87</v>
      </c>
      <c r="M74" s="56">
        <v>12.5</v>
      </c>
      <c r="N74" s="56">
        <v>0</v>
      </c>
      <c r="O74" s="56">
        <v>14.5</v>
      </c>
      <c r="P74" s="56">
        <v>0</v>
      </c>
    </row>
    <row r="75" spans="1:17" s="22" customFormat="1" ht="12">
      <c r="A75" s="19">
        <v>40</v>
      </c>
      <c r="B75" s="484" t="s">
        <v>149</v>
      </c>
      <c r="C75" s="485"/>
      <c r="D75" s="47" t="s">
        <v>49</v>
      </c>
      <c r="E75" s="56" t="s">
        <v>87</v>
      </c>
      <c r="F75" s="69" t="s">
        <v>247</v>
      </c>
      <c r="G75" s="56" t="s">
        <v>87</v>
      </c>
      <c r="H75" s="69" t="s">
        <v>247</v>
      </c>
      <c r="I75" s="56" t="s">
        <v>87</v>
      </c>
      <c r="J75" s="69" t="s">
        <v>247</v>
      </c>
      <c r="K75" s="56" t="s">
        <v>87</v>
      </c>
      <c r="L75" s="69" t="s">
        <v>247</v>
      </c>
      <c r="M75" s="56">
        <v>5.2</v>
      </c>
      <c r="N75" s="69" t="s">
        <v>247</v>
      </c>
      <c r="O75" s="56">
        <v>4.0999999999999996</v>
      </c>
      <c r="P75" s="69" t="s">
        <v>247</v>
      </c>
    </row>
    <row r="76" spans="1:17" s="22" customFormat="1" ht="12">
      <c r="A76" s="19">
        <v>41</v>
      </c>
      <c r="B76" s="478" t="s">
        <v>150</v>
      </c>
      <c r="C76" s="479"/>
      <c r="D76" s="47" t="s">
        <v>49</v>
      </c>
      <c r="E76" s="56" t="s">
        <v>87</v>
      </c>
      <c r="F76" s="56" t="s">
        <v>87</v>
      </c>
      <c r="G76" s="56" t="s">
        <v>87</v>
      </c>
      <c r="H76" s="56" t="s">
        <v>87</v>
      </c>
      <c r="I76" s="56" t="s">
        <v>87</v>
      </c>
      <c r="J76" s="56" t="s">
        <v>87</v>
      </c>
      <c r="K76" s="56" t="s">
        <v>87</v>
      </c>
      <c r="L76" s="56" t="s">
        <v>87</v>
      </c>
      <c r="M76" s="56">
        <v>31.4</v>
      </c>
      <c r="N76" s="56">
        <v>49.2</v>
      </c>
      <c r="O76" s="56">
        <v>35.5</v>
      </c>
      <c r="P76" s="56">
        <v>49.9</v>
      </c>
    </row>
    <row r="77" spans="1:17" s="22" customFormat="1" ht="12">
      <c r="A77" s="19">
        <v>42</v>
      </c>
      <c r="B77" s="478" t="s">
        <v>151</v>
      </c>
      <c r="C77" s="479"/>
      <c r="D77" s="47" t="s">
        <v>49</v>
      </c>
      <c r="E77" s="56" t="s">
        <v>87</v>
      </c>
      <c r="F77" s="56" t="s">
        <v>87</v>
      </c>
      <c r="G77" s="56" t="s">
        <v>87</v>
      </c>
      <c r="H77" s="56" t="s">
        <v>87</v>
      </c>
      <c r="I77" s="56" t="s">
        <v>87</v>
      </c>
      <c r="J77" s="56" t="s">
        <v>87</v>
      </c>
      <c r="K77" s="56" t="s">
        <v>87</v>
      </c>
      <c r="L77" s="56" t="s">
        <v>87</v>
      </c>
      <c r="M77" s="56">
        <v>29.8</v>
      </c>
      <c r="N77" s="56">
        <v>41.8</v>
      </c>
      <c r="O77" s="56">
        <v>26.4</v>
      </c>
      <c r="P77" s="56">
        <v>40.4</v>
      </c>
    </row>
    <row r="78" spans="1:17" s="22" customFormat="1" ht="12">
      <c r="A78" s="19">
        <v>43</v>
      </c>
      <c r="B78" s="478" t="s">
        <v>152</v>
      </c>
      <c r="C78" s="479"/>
      <c r="D78" s="47" t="s">
        <v>49</v>
      </c>
      <c r="E78" s="56" t="s">
        <v>87</v>
      </c>
      <c r="F78" s="56" t="s">
        <v>87</v>
      </c>
      <c r="G78" s="56" t="s">
        <v>87</v>
      </c>
      <c r="H78" s="56" t="s">
        <v>87</v>
      </c>
      <c r="I78" s="56" t="s">
        <v>87</v>
      </c>
      <c r="J78" s="56" t="s">
        <v>87</v>
      </c>
      <c r="K78" s="56" t="s">
        <v>87</v>
      </c>
      <c r="L78" s="56" t="s">
        <v>87</v>
      </c>
      <c r="M78" s="56">
        <v>46.9</v>
      </c>
      <c r="N78" s="56">
        <v>44.7</v>
      </c>
      <c r="O78" s="56">
        <v>43</v>
      </c>
      <c r="P78" s="56">
        <v>41</v>
      </c>
      <c r="Q78" s="30"/>
    </row>
    <row r="79" spans="1:17" s="22" customFormat="1" ht="12">
      <c r="A79" s="19">
        <v>44</v>
      </c>
      <c r="B79" s="478" t="s">
        <v>153</v>
      </c>
      <c r="C79" s="479"/>
      <c r="D79" s="47" t="s">
        <v>49</v>
      </c>
      <c r="E79" s="56" t="s">
        <v>87</v>
      </c>
      <c r="F79" s="56" t="s">
        <v>87</v>
      </c>
      <c r="G79" s="56" t="s">
        <v>87</v>
      </c>
      <c r="H79" s="56" t="s">
        <v>87</v>
      </c>
      <c r="I79" s="56" t="s">
        <v>87</v>
      </c>
      <c r="J79" s="56" t="s">
        <v>87</v>
      </c>
      <c r="K79" s="56" t="s">
        <v>87</v>
      </c>
      <c r="L79" s="56" t="s">
        <v>87</v>
      </c>
      <c r="M79" s="56">
        <v>15.6</v>
      </c>
      <c r="N79" s="56">
        <v>23.3</v>
      </c>
      <c r="O79" s="56">
        <v>19.399999999999999</v>
      </c>
      <c r="P79" s="56">
        <v>29.8</v>
      </c>
    </row>
    <row r="80" spans="1:17" s="22" customFormat="1" ht="12">
      <c r="A80" s="19">
        <v>45</v>
      </c>
      <c r="B80" s="478" t="s">
        <v>154</v>
      </c>
      <c r="C80" s="479"/>
      <c r="D80" s="47" t="s">
        <v>49</v>
      </c>
      <c r="E80" s="56" t="s">
        <v>87</v>
      </c>
      <c r="F80" s="56" t="s">
        <v>87</v>
      </c>
      <c r="G80" s="56" t="s">
        <v>87</v>
      </c>
      <c r="H80" s="56" t="s">
        <v>87</v>
      </c>
      <c r="I80" s="56" t="s">
        <v>87</v>
      </c>
      <c r="J80" s="56" t="s">
        <v>87</v>
      </c>
      <c r="K80" s="56" t="s">
        <v>87</v>
      </c>
      <c r="L80" s="56" t="s">
        <v>87</v>
      </c>
      <c r="M80" s="56">
        <v>18.8</v>
      </c>
      <c r="N80" s="56">
        <v>21.9</v>
      </c>
      <c r="O80" s="56">
        <v>20.399999999999999</v>
      </c>
      <c r="P80" s="56">
        <v>23.2</v>
      </c>
    </row>
    <row r="81" spans="1:16" s="22" customFormat="1" ht="12">
      <c r="A81" s="19">
        <v>46</v>
      </c>
      <c r="B81" s="478" t="s">
        <v>155</v>
      </c>
      <c r="C81" s="479"/>
      <c r="D81" s="47" t="s">
        <v>49</v>
      </c>
      <c r="E81" s="56" t="s">
        <v>87</v>
      </c>
      <c r="F81" s="56" t="s">
        <v>87</v>
      </c>
      <c r="G81" s="56" t="s">
        <v>87</v>
      </c>
      <c r="H81" s="56" t="s">
        <v>87</v>
      </c>
      <c r="I81" s="56" t="s">
        <v>87</v>
      </c>
      <c r="J81" s="56" t="s">
        <v>87</v>
      </c>
      <c r="K81" s="56" t="s">
        <v>87</v>
      </c>
      <c r="L81" s="56" t="s">
        <v>87</v>
      </c>
      <c r="M81" s="56">
        <v>10.6</v>
      </c>
      <c r="N81" s="56">
        <v>24.3</v>
      </c>
      <c r="O81" s="56">
        <v>11.7</v>
      </c>
      <c r="P81" s="56">
        <v>19.8</v>
      </c>
    </row>
    <row r="82" spans="1:16" s="22" customFormat="1" ht="12">
      <c r="A82" s="19">
        <v>47</v>
      </c>
      <c r="B82" s="478" t="s">
        <v>156</v>
      </c>
      <c r="C82" s="479"/>
      <c r="D82" s="47" t="s">
        <v>49</v>
      </c>
      <c r="E82" s="56" t="s">
        <v>87</v>
      </c>
      <c r="F82" s="56" t="s">
        <v>87</v>
      </c>
      <c r="G82" s="56" t="s">
        <v>87</v>
      </c>
      <c r="H82" s="56" t="s">
        <v>87</v>
      </c>
      <c r="I82" s="56" t="s">
        <v>87</v>
      </c>
      <c r="J82" s="56" t="s">
        <v>87</v>
      </c>
      <c r="K82" s="56" t="s">
        <v>87</v>
      </c>
      <c r="L82" s="56" t="s">
        <v>87</v>
      </c>
      <c r="M82" s="56">
        <v>16.100000000000001</v>
      </c>
      <c r="N82" s="56">
        <v>38</v>
      </c>
      <c r="O82" s="56">
        <v>13.1</v>
      </c>
      <c r="P82" s="56">
        <v>28.1</v>
      </c>
    </row>
    <row r="83" spans="1:16" s="22" customFormat="1" ht="12">
      <c r="A83" s="19">
        <v>48</v>
      </c>
      <c r="B83" s="478" t="s">
        <v>157</v>
      </c>
      <c r="C83" s="479"/>
      <c r="D83" s="47" t="s">
        <v>49</v>
      </c>
      <c r="E83" s="56" t="s">
        <v>87</v>
      </c>
      <c r="F83" s="56" t="s">
        <v>87</v>
      </c>
      <c r="G83" s="56" t="s">
        <v>87</v>
      </c>
      <c r="H83" s="56" t="s">
        <v>87</v>
      </c>
      <c r="I83" s="56" t="s">
        <v>87</v>
      </c>
      <c r="J83" s="56" t="s">
        <v>87</v>
      </c>
      <c r="K83" s="56" t="s">
        <v>87</v>
      </c>
      <c r="L83" s="56" t="s">
        <v>87</v>
      </c>
      <c r="M83" s="56">
        <v>10.6</v>
      </c>
      <c r="N83" s="56">
        <v>24.7</v>
      </c>
      <c r="O83" s="56">
        <v>7.6</v>
      </c>
      <c r="P83" s="56">
        <v>23.7</v>
      </c>
    </row>
    <row r="84" spans="1:16" s="22" customFormat="1" ht="12">
      <c r="A84" s="19">
        <v>49</v>
      </c>
      <c r="B84" s="478" t="s">
        <v>158</v>
      </c>
      <c r="C84" s="479"/>
      <c r="D84" s="47" t="s">
        <v>49</v>
      </c>
      <c r="E84" s="56" t="s">
        <v>87</v>
      </c>
      <c r="F84" s="56" t="s">
        <v>87</v>
      </c>
      <c r="G84" s="56" t="s">
        <v>87</v>
      </c>
      <c r="H84" s="56" t="s">
        <v>87</v>
      </c>
      <c r="I84" s="56" t="s">
        <v>87</v>
      </c>
      <c r="J84" s="56" t="s">
        <v>87</v>
      </c>
      <c r="K84" s="56" t="s">
        <v>87</v>
      </c>
      <c r="L84" s="56" t="s">
        <v>87</v>
      </c>
      <c r="M84" s="56">
        <v>5.8</v>
      </c>
      <c r="N84" s="56">
        <v>6.8</v>
      </c>
      <c r="O84" s="56">
        <v>6.2</v>
      </c>
      <c r="P84" s="56">
        <v>7.5</v>
      </c>
    </row>
    <row r="85" spans="1:16" s="22" customFormat="1" ht="12">
      <c r="A85" s="19">
        <v>50</v>
      </c>
      <c r="B85" s="472" t="s">
        <v>159</v>
      </c>
      <c r="C85" s="473"/>
      <c r="D85" s="47" t="s">
        <v>49</v>
      </c>
      <c r="E85" s="56">
        <v>400.48</v>
      </c>
      <c r="F85" s="56">
        <v>637.28</v>
      </c>
      <c r="G85" s="56">
        <v>396.16</v>
      </c>
      <c r="H85" s="56">
        <v>647.29</v>
      </c>
      <c r="I85" s="56">
        <v>457.5</v>
      </c>
      <c r="J85" s="56">
        <v>718.34</v>
      </c>
      <c r="K85" s="56">
        <v>469.7</v>
      </c>
      <c r="L85" s="56">
        <v>748.4</v>
      </c>
      <c r="M85" s="56">
        <v>426.6</v>
      </c>
      <c r="N85" s="56">
        <v>706.9</v>
      </c>
      <c r="O85" s="56">
        <v>439.2</v>
      </c>
      <c r="P85" s="56">
        <v>711.8</v>
      </c>
    </row>
    <row r="86" spans="1:16" s="22" customFormat="1" ht="12">
      <c r="A86" s="19">
        <v>51</v>
      </c>
      <c r="B86" s="478" t="s">
        <v>144</v>
      </c>
      <c r="C86" s="479"/>
      <c r="D86" s="47" t="s">
        <v>49</v>
      </c>
      <c r="E86" s="56">
        <v>115.73</v>
      </c>
      <c r="F86" s="56">
        <v>205.65</v>
      </c>
      <c r="G86" s="56">
        <v>115.74</v>
      </c>
      <c r="H86" s="56">
        <v>197.51</v>
      </c>
      <c r="I86" s="56">
        <v>117.08</v>
      </c>
      <c r="J86" s="56">
        <v>202.45</v>
      </c>
      <c r="K86" s="56">
        <v>118.8</v>
      </c>
      <c r="L86" s="56">
        <v>207.3</v>
      </c>
      <c r="M86" s="56">
        <v>126.2</v>
      </c>
      <c r="N86" s="56">
        <v>218.8</v>
      </c>
      <c r="O86" s="56">
        <v>137.4</v>
      </c>
      <c r="P86" s="56">
        <v>235.5</v>
      </c>
    </row>
    <row r="87" spans="1:16" s="22" customFormat="1" ht="12">
      <c r="A87" s="19">
        <v>52</v>
      </c>
      <c r="B87" s="484" t="s">
        <v>145</v>
      </c>
      <c r="C87" s="485"/>
      <c r="D87" s="47" t="s">
        <v>49</v>
      </c>
      <c r="E87" s="56">
        <v>17.989999999999998</v>
      </c>
      <c r="F87" s="56">
        <v>40.15</v>
      </c>
      <c r="G87" s="56">
        <v>18.27</v>
      </c>
      <c r="H87" s="56">
        <v>36.08</v>
      </c>
      <c r="I87" s="56">
        <v>19.71</v>
      </c>
      <c r="J87" s="56">
        <v>43.03</v>
      </c>
      <c r="K87" s="56">
        <v>19.899999999999999</v>
      </c>
      <c r="L87" s="56">
        <v>44</v>
      </c>
      <c r="M87" s="56">
        <v>20</v>
      </c>
      <c r="N87" s="56">
        <v>42.2</v>
      </c>
      <c r="O87" s="56">
        <v>23.9</v>
      </c>
      <c r="P87" s="56">
        <v>43.6</v>
      </c>
    </row>
    <row r="88" spans="1:16" s="22" customFormat="1" ht="12">
      <c r="A88" s="19">
        <v>53</v>
      </c>
      <c r="B88" s="484" t="s">
        <v>48</v>
      </c>
      <c r="C88" s="485"/>
      <c r="D88" s="47" t="s">
        <v>49</v>
      </c>
      <c r="E88" s="90">
        <v>21.61</v>
      </c>
      <c r="F88" s="90">
        <v>52.3</v>
      </c>
      <c r="G88" s="90">
        <v>21.07</v>
      </c>
      <c r="H88" s="56">
        <v>52.27</v>
      </c>
      <c r="I88" s="90">
        <v>16.91</v>
      </c>
      <c r="J88" s="90">
        <v>44.92</v>
      </c>
      <c r="K88" s="90">
        <v>16.899999999999999</v>
      </c>
      <c r="L88" s="90">
        <v>45.2</v>
      </c>
      <c r="M88" s="89">
        <v>25.8</v>
      </c>
      <c r="N88" s="89">
        <v>48.4</v>
      </c>
      <c r="O88" s="89">
        <v>23.4</v>
      </c>
      <c r="P88" s="89">
        <v>56.7</v>
      </c>
    </row>
    <row r="89" spans="1:16" s="22" customFormat="1" ht="12">
      <c r="A89" s="19">
        <v>54</v>
      </c>
      <c r="B89" s="484" t="s">
        <v>146</v>
      </c>
      <c r="C89" s="485"/>
      <c r="D89" s="47" t="s">
        <v>49</v>
      </c>
      <c r="E89" s="90">
        <v>13.69</v>
      </c>
      <c r="F89" s="90">
        <v>19.149999999999999</v>
      </c>
      <c r="G89" s="90">
        <v>14.13</v>
      </c>
      <c r="H89" s="56">
        <v>18.96</v>
      </c>
      <c r="I89" s="90">
        <v>14.57</v>
      </c>
      <c r="J89" s="90">
        <v>19.760000000000002</v>
      </c>
      <c r="K89" s="90">
        <v>15.1</v>
      </c>
      <c r="L89" s="90">
        <v>21</v>
      </c>
      <c r="M89" s="90">
        <v>16</v>
      </c>
      <c r="N89" s="90">
        <v>22.6</v>
      </c>
      <c r="O89" s="90">
        <v>18.100000000000001</v>
      </c>
      <c r="P89" s="90">
        <v>25.4</v>
      </c>
    </row>
    <row r="90" spans="1:16" s="22" customFormat="1" ht="12">
      <c r="A90" s="19">
        <v>55</v>
      </c>
      <c r="B90" s="484" t="s">
        <v>147</v>
      </c>
      <c r="C90" s="485"/>
      <c r="D90" s="47" t="s">
        <v>49</v>
      </c>
      <c r="E90" s="55">
        <v>5.77</v>
      </c>
      <c r="F90" s="55">
        <v>14.26</v>
      </c>
      <c r="G90" s="55">
        <v>4.93</v>
      </c>
      <c r="H90" s="56">
        <v>13.69</v>
      </c>
      <c r="I90" s="55">
        <v>7.8</v>
      </c>
      <c r="J90" s="55">
        <v>14.17</v>
      </c>
      <c r="K90" s="55">
        <v>7.3</v>
      </c>
      <c r="L90" s="55">
        <v>14.5</v>
      </c>
      <c r="M90" s="56">
        <v>5.4</v>
      </c>
      <c r="N90" s="56">
        <v>13.8</v>
      </c>
      <c r="O90" s="55">
        <v>7.1</v>
      </c>
      <c r="P90" s="55">
        <v>14.8</v>
      </c>
    </row>
    <row r="91" spans="1:16" s="22" customFormat="1" ht="12">
      <c r="A91" s="19">
        <v>56</v>
      </c>
      <c r="B91" s="484" t="s">
        <v>148</v>
      </c>
      <c r="C91" s="485"/>
      <c r="D91" s="47" t="s">
        <v>49</v>
      </c>
      <c r="E91" s="55">
        <v>12.08</v>
      </c>
      <c r="F91" s="55">
        <v>0</v>
      </c>
      <c r="G91" s="55">
        <v>14.67</v>
      </c>
      <c r="H91" s="55">
        <v>0</v>
      </c>
      <c r="I91" s="55">
        <v>12.04</v>
      </c>
      <c r="J91" s="55">
        <v>0</v>
      </c>
      <c r="K91" s="55">
        <v>12.9</v>
      </c>
      <c r="L91" s="55">
        <v>0</v>
      </c>
      <c r="M91" s="56">
        <v>15.1</v>
      </c>
      <c r="N91" s="56">
        <v>0</v>
      </c>
      <c r="O91" s="56">
        <v>18.100000000000001</v>
      </c>
      <c r="P91" s="56">
        <v>0</v>
      </c>
    </row>
    <row r="92" spans="1:16" s="22" customFormat="1" ht="12">
      <c r="A92" s="19">
        <v>57</v>
      </c>
      <c r="B92" s="484" t="s">
        <v>149</v>
      </c>
      <c r="C92" s="485"/>
      <c r="D92" s="47" t="s">
        <v>49</v>
      </c>
      <c r="E92" s="55">
        <v>9.1300000000000008</v>
      </c>
      <c r="F92" s="69" t="s">
        <v>247</v>
      </c>
      <c r="G92" s="55">
        <v>9.07</v>
      </c>
      <c r="H92" s="69" t="s">
        <v>247</v>
      </c>
      <c r="I92" s="55">
        <v>8.33</v>
      </c>
      <c r="J92" s="69" t="s">
        <v>247</v>
      </c>
      <c r="K92" s="55">
        <v>7.8</v>
      </c>
      <c r="L92" s="69" t="s">
        <v>247</v>
      </c>
      <c r="M92" s="55">
        <v>5.9</v>
      </c>
      <c r="N92" s="69" t="s">
        <v>247</v>
      </c>
      <c r="O92" s="55">
        <v>5</v>
      </c>
      <c r="P92" s="69" t="s">
        <v>247</v>
      </c>
    </row>
    <row r="93" spans="1:16" s="22" customFormat="1" ht="12">
      <c r="A93" s="19">
        <v>58</v>
      </c>
      <c r="B93" s="478" t="s">
        <v>150</v>
      </c>
      <c r="C93" s="479"/>
      <c r="D93" s="47" t="s">
        <v>49</v>
      </c>
      <c r="E93" s="55">
        <v>30.48</v>
      </c>
      <c r="F93" s="55">
        <v>44.51</v>
      </c>
      <c r="G93" s="55">
        <v>27.47</v>
      </c>
      <c r="H93" s="55">
        <v>50.96</v>
      </c>
      <c r="I93" s="55">
        <v>45.99</v>
      </c>
      <c r="J93" s="55">
        <v>67.209999999999994</v>
      </c>
      <c r="K93" s="55">
        <v>45.7</v>
      </c>
      <c r="L93" s="55">
        <v>68</v>
      </c>
      <c r="M93" s="55">
        <v>32.6</v>
      </c>
      <c r="N93" s="55">
        <v>55.3</v>
      </c>
      <c r="O93" s="55">
        <v>39</v>
      </c>
      <c r="P93" s="55">
        <v>57.7</v>
      </c>
    </row>
    <row r="94" spans="1:16" s="22" customFormat="1" ht="12">
      <c r="A94" s="19">
        <v>59</v>
      </c>
      <c r="B94" s="478" t="s">
        <v>151</v>
      </c>
      <c r="C94" s="479"/>
      <c r="D94" s="47" t="s">
        <v>49</v>
      </c>
      <c r="E94" s="55">
        <v>32.49</v>
      </c>
      <c r="F94" s="55">
        <v>47.68</v>
      </c>
      <c r="G94" s="55">
        <v>28.93</v>
      </c>
      <c r="H94" s="55">
        <v>43.19</v>
      </c>
      <c r="I94" s="55">
        <v>46.1</v>
      </c>
      <c r="J94" s="55">
        <v>62.57</v>
      </c>
      <c r="K94" s="55">
        <v>47.9</v>
      </c>
      <c r="L94" s="55">
        <v>67.400000000000006</v>
      </c>
      <c r="M94" s="55">
        <v>31.2</v>
      </c>
      <c r="N94" s="55">
        <v>47.2</v>
      </c>
      <c r="O94" s="55">
        <v>29.2</v>
      </c>
      <c r="P94" s="55">
        <v>47.7</v>
      </c>
    </row>
    <row r="95" spans="1:16" s="22" customFormat="1" ht="12">
      <c r="A95" s="19">
        <v>60</v>
      </c>
      <c r="B95" s="478" t="s">
        <v>152</v>
      </c>
      <c r="C95" s="479"/>
      <c r="D95" s="47" t="s">
        <v>49</v>
      </c>
      <c r="E95" s="55">
        <v>45.51</v>
      </c>
      <c r="F95" s="55">
        <v>46.62</v>
      </c>
      <c r="G95" s="55">
        <v>44.94</v>
      </c>
      <c r="H95" s="55">
        <v>42</v>
      </c>
      <c r="I95" s="55">
        <v>43.65</v>
      </c>
      <c r="J95" s="55">
        <v>37.630000000000003</v>
      </c>
      <c r="K95" s="55">
        <v>47.8</v>
      </c>
      <c r="L95" s="55">
        <v>44.7</v>
      </c>
      <c r="M95" s="55">
        <v>50</v>
      </c>
      <c r="N95" s="55">
        <v>49.7</v>
      </c>
      <c r="O95" s="55">
        <v>47.9</v>
      </c>
      <c r="P95" s="55">
        <v>46.9</v>
      </c>
    </row>
    <row r="96" spans="1:16" s="22" customFormat="1" ht="12">
      <c r="A96" s="19">
        <v>61</v>
      </c>
      <c r="B96" s="478" t="s">
        <v>153</v>
      </c>
      <c r="C96" s="479"/>
      <c r="D96" s="47" t="s">
        <v>49</v>
      </c>
      <c r="E96" s="55">
        <v>16.78</v>
      </c>
      <c r="F96" s="55">
        <v>27.6</v>
      </c>
      <c r="G96" s="55">
        <v>16</v>
      </c>
      <c r="H96" s="55">
        <v>28.44</v>
      </c>
      <c r="I96" s="55">
        <v>16.96</v>
      </c>
      <c r="J96" s="55">
        <v>31.66</v>
      </c>
      <c r="K96" s="55">
        <v>17.600000000000001</v>
      </c>
      <c r="L96" s="55">
        <v>32.200000000000003</v>
      </c>
      <c r="M96" s="55">
        <v>15.3</v>
      </c>
      <c r="N96" s="55">
        <v>26.1</v>
      </c>
      <c r="O96" s="55">
        <v>20.8</v>
      </c>
      <c r="P96" s="55">
        <v>34.4</v>
      </c>
    </row>
    <row r="97" spans="1:16" s="22" customFormat="1" ht="12">
      <c r="A97" s="19">
        <v>62</v>
      </c>
      <c r="B97" s="478" t="s">
        <v>154</v>
      </c>
      <c r="C97" s="479"/>
      <c r="D97" s="47" t="s">
        <v>49</v>
      </c>
      <c r="E97" s="55">
        <v>22.02</v>
      </c>
      <c r="F97" s="55">
        <v>23.77</v>
      </c>
      <c r="G97" s="55">
        <v>22.93</v>
      </c>
      <c r="H97" s="55">
        <v>20.94</v>
      </c>
      <c r="I97" s="55">
        <v>20.18</v>
      </c>
      <c r="J97" s="55">
        <v>21.13</v>
      </c>
      <c r="K97" s="55">
        <v>20.8</v>
      </c>
      <c r="L97" s="55">
        <v>21.7</v>
      </c>
      <c r="M97" s="55">
        <v>20</v>
      </c>
      <c r="N97" s="55">
        <v>24.2</v>
      </c>
      <c r="O97" s="55">
        <v>22.6</v>
      </c>
      <c r="P97" s="55">
        <v>27.2</v>
      </c>
    </row>
    <row r="98" spans="1:16" s="22" customFormat="1" ht="12">
      <c r="A98" s="19">
        <v>63</v>
      </c>
      <c r="B98" s="478" t="s">
        <v>155</v>
      </c>
      <c r="C98" s="479"/>
      <c r="D98" s="47" t="s">
        <v>49</v>
      </c>
      <c r="E98" s="55">
        <v>9.8000000000000007</v>
      </c>
      <c r="F98" s="55">
        <v>21.13</v>
      </c>
      <c r="G98" s="55">
        <v>12</v>
      </c>
      <c r="H98" s="55">
        <v>20.54</v>
      </c>
      <c r="I98" s="55">
        <v>10.050000000000001</v>
      </c>
      <c r="J98" s="55">
        <v>20.39</v>
      </c>
      <c r="K98" s="55">
        <v>11.7</v>
      </c>
      <c r="L98" s="55">
        <v>25.8</v>
      </c>
      <c r="M98" s="55">
        <v>12.6</v>
      </c>
      <c r="N98" s="55">
        <v>27.6</v>
      </c>
      <c r="O98" s="55">
        <v>13.5</v>
      </c>
      <c r="P98" s="55">
        <v>22.9</v>
      </c>
    </row>
    <row r="99" spans="1:16" s="22" customFormat="1" ht="12">
      <c r="A99" s="19">
        <v>64</v>
      </c>
      <c r="B99" s="478" t="s">
        <v>156</v>
      </c>
      <c r="C99" s="479"/>
      <c r="D99" s="47" t="s">
        <v>49</v>
      </c>
      <c r="E99" s="55">
        <v>16.649999999999999</v>
      </c>
      <c r="F99" s="55">
        <v>41.08</v>
      </c>
      <c r="G99" s="55">
        <v>12.27</v>
      </c>
      <c r="H99" s="55">
        <v>45.82</v>
      </c>
      <c r="I99" s="55">
        <v>19.18</v>
      </c>
      <c r="J99" s="55">
        <v>54.83</v>
      </c>
      <c r="K99" s="55">
        <v>19.100000000000001</v>
      </c>
      <c r="L99" s="55">
        <v>53.9</v>
      </c>
      <c r="M99" s="55">
        <v>17.7</v>
      </c>
      <c r="N99" s="55">
        <v>41.5</v>
      </c>
      <c r="O99" s="55">
        <v>13.8</v>
      </c>
      <c r="P99" s="55">
        <v>31.2</v>
      </c>
    </row>
    <row r="100" spans="1:16" s="22" customFormat="1" ht="12">
      <c r="A100" s="19">
        <v>65</v>
      </c>
      <c r="B100" s="478" t="s">
        <v>157</v>
      </c>
      <c r="C100" s="479"/>
      <c r="D100" s="47" t="s">
        <v>49</v>
      </c>
      <c r="E100" s="55">
        <v>11.14</v>
      </c>
      <c r="F100" s="55">
        <v>27.87</v>
      </c>
      <c r="G100" s="55">
        <v>11.47</v>
      </c>
      <c r="H100" s="55">
        <v>28.44</v>
      </c>
      <c r="I100" s="55">
        <v>13.95</v>
      </c>
      <c r="J100" s="55">
        <v>32.96</v>
      </c>
      <c r="K100" s="55">
        <v>14.2</v>
      </c>
      <c r="L100" s="55">
        <v>34.9</v>
      </c>
      <c r="M100" s="55">
        <v>11.4</v>
      </c>
      <c r="N100" s="55">
        <v>28.7</v>
      </c>
      <c r="O100" s="55">
        <v>8.6999999999999993</v>
      </c>
      <c r="P100" s="55">
        <v>28.3</v>
      </c>
    </row>
    <row r="101" spans="1:16" s="22" customFormat="1" ht="12">
      <c r="A101" s="19">
        <v>66</v>
      </c>
      <c r="B101" s="478" t="s">
        <v>158</v>
      </c>
      <c r="C101" s="479"/>
      <c r="D101" s="47" t="s">
        <v>49</v>
      </c>
      <c r="E101" s="55">
        <v>4.5599999999999996</v>
      </c>
      <c r="F101" s="55">
        <v>4.3600000000000003</v>
      </c>
      <c r="G101" s="55">
        <v>4.2699999999999996</v>
      </c>
      <c r="H101" s="55">
        <v>5.14</v>
      </c>
      <c r="I101" s="55">
        <v>7.97</v>
      </c>
      <c r="J101" s="55">
        <v>7.98</v>
      </c>
      <c r="K101" s="55">
        <v>8.1999999999999993</v>
      </c>
      <c r="L101" s="55">
        <v>8.4</v>
      </c>
      <c r="M101" s="55">
        <v>5.9</v>
      </c>
      <c r="N101" s="55">
        <v>7.3</v>
      </c>
      <c r="O101" s="55">
        <v>6.8</v>
      </c>
      <c r="P101" s="55">
        <v>8.6</v>
      </c>
    </row>
    <row r="102" spans="1:16" s="22" customFormat="1" ht="12">
      <c r="A102" s="19">
        <v>67</v>
      </c>
      <c r="B102" s="472" t="s">
        <v>161</v>
      </c>
      <c r="C102" s="473"/>
      <c r="D102" s="47" t="s">
        <v>59</v>
      </c>
      <c r="E102" s="91" t="s">
        <v>87</v>
      </c>
      <c r="F102" s="91" t="s">
        <v>87</v>
      </c>
      <c r="G102" s="91" t="s">
        <v>87</v>
      </c>
      <c r="H102" s="91" t="s">
        <v>87</v>
      </c>
      <c r="I102" s="91">
        <v>20</v>
      </c>
      <c r="J102" s="91">
        <v>279</v>
      </c>
      <c r="K102" s="91">
        <v>42</v>
      </c>
      <c r="L102" s="91">
        <v>402</v>
      </c>
      <c r="M102" s="91">
        <v>62</v>
      </c>
      <c r="N102" s="91">
        <v>669</v>
      </c>
      <c r="O102" s="91">
        <v>78</v>
      </c>
      <c r="P102" s="91">
        <v>892</v>
      </c>
    </row>
    <row r="103" spans="1:16" s="22" customFormat="1" ht="12">
      <c r="A103" s="19">
        <v>68</v>
      </c>
      <c r="B103" s="472" t="s">
        <v>162</v>
      </c>
      <c r="C103" s="473"/>
      <c r="D103" s="47" t="s">
        <v>59</v>
      </c>
      <c r="E103" s="91" t="s">
        <v>87</v>
      </c>
      <c r="F103" s="91" t="s">
        <v>87</v>
      </c>
      <c r="G103" s="91" t="s">
        <v>87</v>
      </c>
      <c r="H103" s="91" t="s">
        <v>87</v>
      </c>
      <c r="I103" s="91">
        <v>10</v>
      </c>
      <c r="J103" s="91">
        <v>124</v>
      </c>
      <c r="K103" s="91">
        <v>13</v>
      </c>
      <c r="L103" s="91">
        <v>163</v>
      </c>
      <c r="M103" s="91">
        <v>13</v>
      </c>
      <c r="N103" s="91">
        <v>186</v>
      </c>
      <c r="O103" s="91">
        <v>15</v>
      </c>
      <c r="P103" s="91">
        <v>260</v>
      </c>
    </row>
    <row r="104" spans="1:16" s="22" customFormat="1" ht="12">
      <c r="A104" s="19">
        <v>69</v>
      </c>
      <c r="B104" s="472" t="s">
        <v>163</v>
      </c>
      <c r="C104" s="473"/>
      <c r="D104" s="47" t="s">
        <v>59</v>
      </c>
      <c r="E104" s="92">
        <v>108349</v>
      </c>
      <c r="F104" s="69" t="s">
        <v>247</v>
      </c>
      <c r="G104" s="92">
        <v>110991</v>
      </c>
      <c r="H104" s="69" t="s">
        <v>247</v>
      </c>
      <c r="I104" s="92">
        <v>122249</v>
      </c>
      <c r="J104" s="69" t="s">
        <v>247</v>
      </c>
      <c r="K104" s="92">
        <v>120234</v>
      </c>
      <c r="L104" s="69" t="s">
        <v>247</v>
      </c>
      <c r="M104" s="92">
        <v>122608</v>
      </c>
      <c r="N104" s="69" t="s">
        <v>247</v>
      </c>
      <c r="O104" s="92">
        <v>124887</v>
      </c>
      <c r="P104" s="69" t="s">
        <v>247</v>
      </c>
    </row>
    <row r="105" spans="1:16" s="22" customFormat="1" ht="12">
      <c r="A105" s="10">
        <v>70</v>
      </c>
      <c r="B105" s="472" t="s">
        <v>165</v>
      </c>
      <c r="C105" s="473"/>
      <c r="D105" s="24" t="s">
        <v>26</v>
      </c>
      <c r="E105" s="87">
        <v>43.71</v>
      </c>
      <c r="F105" s="69" t="s">
        <v>247</v>
      </c>
      <c r="G105" s="87">
        <v>36.700000000000003</v>
      </c>
      <c r="H105" s="69" t="s">
        <v>247</v>
      </c>
      <c r="I105" s="87">
        <v>38.049999999999997</v>
      </c>
      <c r="J105" s="69" t="s">
        <v>247</v>
      </c>
      <c r="K105" s="87">
        <v>35.799999999999997</v>
      </c>
      <c r="L105" s="69" t="s">
        <v>247</v>
      </c>
      <c r="M105" s="87">
        <v>40.380000000000003</v>
      </c>
      <c r="N105" s="69" t="s">
        <v>247</v>
      </c>
      <c r="O105" s="87">
        <v>41.29</v>
      </c>
      <c r="P105" s="69" t="s">
        <v>247</v>
      </c>
    </row>
    <row r="106" spans="1:16" s="40" customFormat="1" ht="12">
      <c r="A106" s="32"/>
      <c r="B106" s="472" t="s">
        <v>183</v>
      </c>
      <c r="C106" s="473"/>
      <c r="D106" s="34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s="40" customFormat="1" ht="12">
      <c r="A107" s="32">
        <v>71</v>
      </c>
      <c r="B107" s="478" t="s">
        <v>31</v>
      </c>
      <c r="C107" s="479"/>
      <c r="D107" s="34" t="s">
        <v>36</v>
      </c>
      <c r="E107" s="52">
        <v>83.462934162778652</v>
      </c>
      <c r="F107" s="52">
        <v>79.17697038868809</v>
      </c>
      <c r="G107" s="52">
        <v>87.3</v>
      </c>
      <c r="H107" s="52">
        <v>81.78</v>
      </c>
      <c r="I107" s="52">
        <v>87.8</v>
      </c>
      <c r="J107" s="52">
        <v>83.36</v>
      </c>
      <c r="K107" s="52">
        <v>87.25</v>
      </c>
      <c r="L107" s="52">
        <v>81.98</v>
      </c>
      <c r="M107" s="52">
        <v>87.93</v>
      </c>
      <c r="N107" s="52">
        <v>82.69</v>
      </c>
      <c r="O107" s="52">
        <v>88.8</v>
      </c>
      <c r="P107" s="52">
        <v>82.87</v>
      </c>
    </row>
    <row r="108" spans="1:16" s="40" customFormat="1" ht="12">
      <c r="A108" s="32">
        <v>72</v>
      </c>
      <c r="B108" s="478" t="s">
        <v>32</v>
      </c>
      <c r="C108" s="479"/>
      <c r="D108" s="34" t="s">
        <v>36</v>
      </c>
      <c r="E108" s="52">
        <v>69.127867872356333</v>
      </c>
      <c r="F108" s="52">
        <v>68.915130405233199</v>
      </c>
      <c r="G108" s="52">
        <v>74.180000000000007</v>
      </c>
      <c r="H108" s="52">
        <v>63.17</v>
      </c>
      <c r="I108" s="52">
        <v>74.36</v>
      </c>
      <c r="J108" s="52">
        <v>69.8</v>
      </c>
      <c r="K108" s="52">
        <v>71.790000000000006</v>
      </c>
      <c r="L108" s="52">
        <v>69.64</v>
      </c>
      <c r="M108" s="52">
        <v>75.52</v>
      </c>
      <c r="N108" s="52">
        <v>69.209999999999994</v>
      </c>
      <c r="O108" s="52">
        <v>73.510000000000005</v>
      </c>
      <c r="P108" s="52">
        <v>67.39</v>
      </c>
    </row>
    <row r="109" spans="1:16" s="40" customFormat="1" ht="12">
      <c r="A109" s="32">
        <v>73</v>
      </c>
      <c r="B109" s="478" t="s">
        <v>33</v>
      </c>
      <c r="C109" s="479"/>
      <c r="D109" s="34" t="s">
        <v>36</v>
      </c>
      <c r="E109" s="52">
        <v>71.540000000000006</v>
      </c>
      <c r="F109" s="52">
        <v>64.099999999999994</v>
      </c>
      <c r="G109" s="52">
        <v>73.319999999999993</v>
      </c>
      <c r="H109" s="52">
        <v>66.25</v>
      </c>
      <c r="I109" s="52">
        <v>73.28</v>
      </c>
      <c r="J109" s="52">
        <v>65.709999999999994</v>
      </c>
      <c r="K109" s="52">
        <v>72.39</v>
      </c>
      <c r="L109" s="52">
        <v>65.53</v>
      </c>
      <c r="M109" s="52">
        <v>74.650000000000006</v>
      </c>
      <c r="N109" s="52">
        <v>67.900000000000006</v>
      </c>
      <c r="O109" s="52">
        <v>76.53</v>
      </c>
      <c r="P109" s="52">
        <v>70.27</v>
      </c>
    </row>
    <row r="110" spans="1:16" s="40" customFormat="1" ht="12">
      <c r="A110" s="32">
        <v>74</v>
      </c>
      <c r="B110" s="478" t="s">
        <v>34</v>
      </c>
      <c r="C110" s="479"/>
      <c r="D110" s="34" t="s">
        <v>36</v>
      </c>
      <c r="E110" s="52">
        <v>38.020000000000003</v>
      </c>
      <c r="F110" s="52">
        <v>34.43</v>
      </c>
      <c r="G110" s="54">
        <v>39.94</v>
      </c>
      <c r="H110" s="54">
        <v>36.17</v>
      </c>
      <c r="I110" s="54">
        <v>42.14</v>
      </c>
      <c r="J110" s="54">
        <v>38.44</v>
      </c>
      <c r="K110" s="54">
        <v>46.88</v>
      </c>
      <c r="L110" s="54">
        <v>42.67</v>
      </c>
      <c r="M110" s="54">
        <v>48.27</v>
      </c>
      <c r="N110" s="54">
        <v>43.94</v>
      </c>
      <c r="O110" s="54">
        <v>50.12</v>
      </c>
      <c r="P110" s="54">
        <v>45.61</v>
      </c>
    </row>
    <row r="111" spans="1:16" s="22" customFormat="1" ht="12">
      <c r="A111" s="19">
        <v>75</v>
      </c>
      <c r="B111" s="472" t="s">
        <v>164</v>
      </c>
      <c r="C111" s="473"/>
      <c r="D111" s="47" t="s">
        <v>59</v>
      </c>
      <c r="E111" s="92">
        <v>13089</v>
      </c>
      <c r="F111" s="92">
        <v>4010</v>
      </c>
      <c r="G111" s="92">
        <v>12840</v>
      </c>
      <c r="H111" s="92">
        <v>3107</v>
      </c>
      <c r="I111" s="92">
        <v>9697</v>
      </c>
      <c r="J111" s="92">
        <v>2279</v>
      </c>
      <c r="K111" s="92">
        <v>10800</v>
      </c>
      <c r="L111" s="92">
        <v>3538</v>
      </c>
      <c r="M111" s="92">
        <v>11796</v>
      </c>
      <c r="N111" s="92">
        <v>3738</v>
      </c>
      <c r="O111" s="92">
        <v>12364</v>
      </c>
      <c r="P111" s="92">
        <v>2995</v>
      </c>
    </row>
    <row r="112" spans="1:16" s="22" customFormat="1" ht="12">
      <c r="A112" s="19"/>
      <c r="C112" s="64" t="s">
        <v>167</v>
      </c>
      <c r="D112" s="47" t="s">
        <v>59</v>
      </c>
      <c r="E112" s="92">
        <v>12688</v>
      </c>
      <c r="F112" s="92">
        <v>3919</v>
      </c>
      <c r="G112" s="92">
        <v>12538</v>
      </c>
      <c r="H112" s="92">
        <v>3041</v>
      </c>
      <c r="I112" s="92">
        <v>9441</v>
      </c>
      <c r="J112" s="92">
        <v>2238</v>
      </c>
      <c r="K112" s="92">
        <v>10171</v>
      </c>
      <c r="L112" s="92">
        <v>3453</v>
      </c>
      <c r="M112" s="92">
        <v>10802</v>
      </c>
      <c r="N112" s="92">
        <v>3506</v>
      </c>
      <c r="O112" s="92">
        <v>11378</v>
      </c>
      <c r="P112" s="92">
        <v>2772</v>
      </c>
    </row>
    <row r="113" spans="1:16" s="22" customFormat="1" ht="12">
      <c r="A113" s="19"/>
      <c r="C113" s="64" t="s">
        <v>168</v>
      </c>
      <c r="D113" s="47" t="s">
        <v>59</v>
      </c>
      <c r="E113" s="92">
        <v>401</v>
      </c>
      <c r="F113" s="92">
        <v>91</v>
      </c>
      <c r="G113" s="92">
        <v>302</v>
      </c>
      <c r="H113" s="92">
        <v>66</v>
      </c>
      <c r="I113" s="92">
        <v>256</v>
      </c>
      <c r="J113" s="92">
        <v>41</v>
      </c>
      <c r="K113" s="92">
        <v>629</v>
      </c>
      <c r="L113" s="92">
        <v>85</v>
      </c>
      <c r="M113" s="92">
        <v>994</v>
      </c>
      <c r="N113" s="92">
        <v>232</v>
      </c>
      <c r="O113" s="92">
        <v>986</v>
      </c>
      <c r="P113" s="92">
        <v>223</v>
      </c>
    </row>
    <row r="114" spans="1:16" s="22" customFormat="1" ht="12">
      <c r="A114" s="10">
        <v>76</v>
      </c>
      <c r="B114" s="472" t="s">
        <v>166</v>
      </c>
      <c r="C114" s="473"/>
      <c r="D114" s="24" t="s">
        <v>60</v>
      </c>
      <c r="E114" s="56" t="s">
        <v>87</v>
      </c>
      <c r="F114" s="56" t="s">
        <v>87</v>
      </c>
      <c r="G114" s="56" t="s">
        <v>87</v>
      </c>
      <c r="H114" s="56" t="s">
        <v>87</v>
      </c>
      <c r="I114" s="56" t="s">
        <v>87</v>
      </c>
      <c r="J114" s="56" t="s">
        <v>87</v>
      </c>
      <c r="K114" s="56" t="s">
        <v>87</v>
      </c>
      <c r="L114" s="56" t="s">
        <v>87</v>
      </c>
      <c r="M114" s="56" t="s">
        <v>87</v>
      </c>
      <c r="N114" s="56" t="s">
        <v>87</v>
      </c>
      <c r="O114" s="91">
        <v>275</v>
      </c>
      <c r="P114" s="91">
        <v>432</v>
      </c>
    </row>
    <row r="115" spans="1:16" s="22" customFormat="1" ht="5.25" customHeight="1">
      <c r="A115" s="116"/>
      <c r="B115" s="117"/>
      <c r="C115" s="118"/>
      <c r="D115" s="73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1:16" s="22" customFormat="1" ht="15.75">
      <c r="A116" s="19"/>
      <c r="B116" s="474" t="s">
        <v>96</v>
      </c>
      <c r="C116" s="475"/>
      <c r="D116" s="39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1:16" s="22" customFormat="1" ht="12">
      <c r="A117" s="19">
        <v>77</v>
      </c>
      <c r="B117" s="472" t="s">
        <v>169</v>
      </c>
      <c r="C117" s="473"/>
      <c r="D117" s="34" t="s">
        <v>25</v>
      </c>
      <c r="E117" s="92">
        <v>2383</v>
      </c>
      <c r="F117" s="92">
        <v>11017</v>
      </c>
      <c r="G117" s="92">
        <v>2400</v>
      </c>
      <c r="H117" s="92">
        <v>10680</v>
      </c>
      <c r="I117" s="92">
        <v>2322</v>
      </c>
      <c r="J117" s="92">
        <v>11565</v>
      </c>
      <c r="K117" s="92">
        <v>3420</v>
      </c>
      <c r="L117" s="92">
        <v>15171</v>
      </c>
      <c r="M117" s="92">
        <v>3565</v>
      </c>
      <c r="N117" s="92">
        <v>14481</v>
      </c>
      <c r="O117" s="92">
        <v>3838</v>
      </c>
      <c r="P117" s="92">
        <v>16974</v>
      </c>
    </row>
    <row r="118" spans="1:16" s="22" customFormat="1" ht="12">
      <c r="A118" s="19">
        <v>78</v>
      </c>
      <c r="B118" s="25" t="s">
        <v>37</v>
      </c>
      <c r="C118" s="33"/>
      <c r="D118" s="34" t="s">
        <v>25</v>
      </c>
      <c r="E118" s="92">
        <v>404</v>
      </c>
      <c r="F118" s="92">
        <v>2100</v>
      </c>
      <c r="G118" s="92">
        <v>397</v>
      </c>
      <c r="H118" s="92">
        <v>2001</v>
      </c>
      <c r="I118" s="92">
        <v>393</v>
      </c>
      <c r="J118" s="92">
        <v>1810</v>
      </c>
      <c r="K118" s="92">
        <v>451</v>
      </c>
      <c r="L118" s="92">
        <v>2297</v>
      </c>
      <c r="M118" s="92">
        <v>498</v>
      </c>
      <c r="N118" s="92">
        <v>2097</v>
      </c>
      <c r="O118" s="92">
        <v>580</v>
      </c>
      <c r="P118" s="92">
        <v>2437</v>
      </c>
    </row>
    <row r="119" spans="1:16" s="22" customFormat="1" ht="12">
      <c r="A119" s="19">
        <v>79</v>
      </c>
      <c r="B119" s="25" t="s">
        <v>38</v>
      </c>
      <c r="C119" s="33"/>
      <c r="D119" s="34" t="s">
        <v>25</v>
      </c>
      <c r="E119" s="92">
        <v>147</v>
      </c>
      <c r="F119" s="92">
        <v>447</v>
      </c>
      <c r="G119" s="92">
        <v>149</v>
      </c>
      <c r="H119" s="92">
        <v>423</v>
      </c>
      <c r="I119" s="92">
        <v>105</v>
      </c>
      <c r="J119" s="92">
        <v>272</v>
      </c>
      <c r="K119" s="92">
        <v>145</v>
      </c>
      <c r="L119" s="92">
        <v>433</v>
      </c>
      <c r="M119" s="92">
        <v>260</v>
      </c>
      <c r="N119" s="92">
        <v>584</v>
      </c>
      <c r="O119" s="92">
        <v>213</v>
      </c>
      <c r="P119" s="92">
        <v>540</v>
      </c>
    </row>
    <row r="120" spans="1:16" s="22" customFormat="1" ht="12">
      <c r="A120" s="19">
        <v>80</v>
      </c>
      <c r="B120" s="25" t="s">
        <v>46</v>
      </c>
      <c r="C120" s="33"/>
      <c r="D120" s="34" t="s">
        <v>25</v>
      </c>
      <c r="E120" s="92">
        <v>847</v>
      </c>
      <c r="F120" s="92">
        <v>3624</v>
      </c>
      <c r="G120" s="92">
        <v>735</v>
      </c>
      <c r="H120" s="92">
        <v>3103</v>
      </c>
      <c r="I120" s="92">
        <v>535</v>
      </c>
      <c r="J120" s="92">
        <v>3151</v>
      </c>
      <c r="K120" s="92">
        <v>937</v>
      </c>
      <c r="L120" s="92">
        <v>4618</v>
      </c>
      <c r="M120" s="92">
        <v>634</v>
      </c>
      <c r="N120" s="92">
        <v>3368</v>
      </c>
      <c r="O120" s="92">
        <v>649</v>
      </c>
      <c r="P120" s="92">
        <v>3860</v>
      </c>
    </row>
    <row r="121" spans="1:16" s="22" customFormat="1" ht="12">
      <c r="A121" s="19">
        <v>81</v>
      </c>
      <c r="B121" s="25" t="s">
        <v>63</v>
      </c>
      <c r="C121" s="33"/>
      <c r="D121" s="34" t="s">
        <v>25</v>
      </c>
      <c r="E121" s="92">
        <v>36</v>
      </c>
      <c r="F121" s="92">
        <v>716</v>
      </c>
      <c r="G121" s="92">
        <v>49</v>
      </c>
      <c r="H121" s="92">
        <v>662</v>
      </c>
      <c r="I121" s="92">
        <v>55</v>
      </c>
      <c r="J121" s="92">
        <v>607</v>
      </c>
      <c r="K121" s="92">
        <v>40</v>
      </c>
      <c r="L121" s="92">
        <v>690</v>
      </c>
      <c r="M121" s="92">
        <v>66</v>
      </c>
      <c r="N121" s="92">
        <v>648</v>
      </c>
      <c r="O121" s="92">
        <v>56</v>
      </c>
      <c r="P121" s="92">
        <v>596</v>
      </c>
    </row>
    <row r="122" spans="1:16" s="22" customFormat="1" ht="12">
      <c r="A122" s="19"/>
      <c r="C122" s="64" t="s">
        <v>39</v>
      </c>
      <c r="D122" s="34" t="s">
        <v>25</v>
      </c>
      <c r="E122" s="92">
        <v>7</v>
      </c>
      <c r="F122" s="92">
        <v>156</v>
      </c>
      <c r="G122" s="92">
        <v>6</v>
      </c>
      <c r="H122" s="92">
        <v>126</v>
      </c>
      <c r="I122" s="92">
        <v>15</v>
      </c>
      <c r="J122" s="92">
        <v>159</v>
      </c>
      <c r="K122" s="92">
        <v>10</v>
      </c>
      <c r="L122" s="92">
        <v>166</v>
      </c>
      <c r="M122" s="92">
        <v>20</v>
      </c>
      <c r="N122" s="92">
        <v>193</v>
      </c>
      <c r="O122" s="92">
        <v>12</v>
      </c>
      <c r="P122" s="92">
        <v>118</v>
      </c>
    </row>
    <row r="123" spans="1:16" s="22" customFormat="1" ht="12">
      <c r="A123" s="19"/>
      <c r="C123" s="64" t="s">
        <v>40</v>
      </c>
      <c r="D123" s="34" t="s">
        <v>41</v>
      </c>
      <c r="E123" s="92">
        <v>8</v>
      </c>
      <c r="F123" s="92">
        <v>132</v>
      </c>
      <c r="G123" s="92">
        <v>6</v>
      </c>
      <c r="H123" s="92">
        <v>160</v>
      </c>
      <c r="I123" s="92">
        <v>2</v>
      </c>
      <c r="J123" s="92">
        <v>113</v>
      </c>
      <c r="K123" s="92">
        <v>1</v>
      </c>
      <c r="L123" s="92">
        <v>130</v>
      </c>
      <c r="M123" s="92">
        <v>6</v>
      </c>
      <c r="N123" s="92">
        <v>153</v>
      </c>
      <c r="O123" s="92">
        <v>1</v>
      </c>
      <c r="P123" s="92">
        <v>170</v>
      </c>
    </row>
    <row r="124" spans="1:16" s="22" customFormat="1" ht="12">
      <c r="A124" s="19"/>
      <c r="C124" s="64" t="s">
        <v>61</v>
      </c>
      <c r="D124" s="34" t="s">
        <v>41</v>
      </c>
      <c r="E124" s="92">
        <v>0</v>
      </c>
      <c r="F124" s="92">
        <v>1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4</v>
      </c>
    </row>
    <row r="125" spans="1:16" s="22" customFormat="1" ht="12">
      <c r="A125" s="19"/>
      <c r="C125" s="64" t="s">
        <v>42</v>
      </c>
      <c r="D125" s="34" t="s">
        <v>41</v>
      </c>
      <c r="E125" s="92">
        <v>1</v>
      </c>
      <c r="F125" s="92">
        <v>3</v>
      </c>
      <c r="G125" s="92">
        <v>0</v>
      </c>
      <c r="H125" s="92">
        <v>1</v>
      </c>
      <c r="I125" s="92">
        <v>1</v>
      </c>
      <c r="J125" s="92">
        <v>5</v>
      </c>
      <c r="K125" s="92">
        <v>2</v>
      </c>
      <c r="L125" s="92">
        <v>11</v>
      </c>
      <c r="M125" s="92">
        <v>0</v>
      </c>
      <c r="N125" s="92">
        <v>10</v>
      </c>
      <c r="O125" s="92">
        <v>1</v>
      </c>
      <c r="P125" s="92">
        <v>1</v>
      </c>
    </row>
    <row r="126" spans="1:16" s="22" customFormat="1" ht="12">
      <c r="A126" s="19"/>
      <c r="C126" s="64" t="s">
        <v>43</v>
      </c>
      <c r="D126" s="34" t="s">
        <v>41</v>
      </c>
      <c r="E126" s="92">
        <v>7</v>
      </c>
      <c r="F126" s="92">
        <v>162</v>
      </c>
      <c r="G126" s="92">
        <v>15</v>
      </c>
      <c r="H126" s="92">
        <v>192</v>
      </c>
      <c r="I126" s="92">
        <v>23</v>
      </c>
      <c r="J126" s="92">
        <v>157</v>
      </c>
      <c r="K126" s="92">
        <v>14</v>
      </c>
      <c r="L126" s="92">
        <v>198</v>
      </c>
      <c r="M126" s="92">
        <v>32</v>
      </c>
      <c r="N126" s="92">
        <v>170</v>
      </c>
      <c r="O126" s="92">
        <v>29</v>
      </c>
      <c r="P126" s="92">
        <v>160</v>
      </c>
    </row>
    <row r="127" spans="1:16" s="22" customFormat="1" ht="12">
      <c r="A127" s="19"/>
      <c r="C127" s="64" t="s">
        <v>44</v>
      </c>
      <c r="D127" s="34" t="s">
        <v>41</v>
      </c>
      <c r="E127" s="92">
        <v>13</v>
      </c>
      <c r="F127" s="92">
        <v>253</v>
      </c>
      <c r="G127" s="92">
        <v>11</v>
      </c>
      <c r="H127" s="92">
        <v>162</v>
      </c>
      <c r="I127" s="92">
        <v>13</v>
      </c>
      <c r="J127" s="92">
        <v>163</v>
      </c>
      <c r="K127" s="92">
        <v>12</v>
      </c>
      <c r="L127" s="92">
        <v>169</v>
      </c>
      <c r="M127" s="92">
        <v>7</v>
      </c>
      <c r="N127" s="92">
        <v>121</v>
      </c>
      <c r="O127" s="92">
        <v>13</v>
      </c>
      <c r="P127" s="92">
        <v>137</v>
      </c>
    </row>
    <row r="128" spans="1:16" s="22" customFormat="1" ht="12">
      <c r="A128" s="19"/>
      <c r="C128" s="64" t="s">
        <v>45</v>
      </c>
      <c r="D128" s="34" t="s">
        <v>41</v>
      </c>
      <c r="E128" s="92">
        <v>0</v>
      </c>
      <c r="F128" s="92">
        <v>9</v>
      </c>
      <c r="G128" s="92">
        <v>11</v>
      </c>
      <c r="H128" s="92">
        <v>21</v>
      </c>
      <c r="I128" s="92">
        <v>1</v>
      </c>
      <c r="J128" s="92">
        <v>10</v>
      </c>
      <c r="K128" s="92">
        <v>1</v>
      </c>
      <c r="L128" s="92">
        <v>16</v>
      </c>
      <c r="M128" s="92">
        <v>1</v>
      </c>
      <c r="N128" s="92">
        <v>1</v>
      </c>
      <c r="O128" s="92">
        <v>0</v>
      </c>
      <c r="P128" s="92">
        <v>6</v>
      </c>
    </row>
    <row r="129" spans="1:16" s="21" customFormat="1" ht="12">
      <c r="A129" s="19">
        <v>82</v>
      </c>
      <c r="B129" s="472" t="s">
        <v>170</v>
      </c>
      <c r="C129" s="473"/>
      <c r="D129" s="34" t="s">
        <v>41</v>
      </c>
      <c r="E129" s="92">
        <v>335</v>
      </c>
      <c r="F129" s="92">
        <v>964</v>
      </c>
      <c r="G129" s="92">
        <v>314</v>
      </c>
      <c r="H129" s="92">
        <v>886</v>
      </c>
      <c r="I129" s="92">
        <v>194</v>
      </c>
      <c r="J129" s="92">
        <v>703</v>
      </c>
      <c r="K129" s="92">
        <v>209</v>
      </c>
      <c r="L129" s="92">
        <v>674</v>
      </c>
      <c r="M129" s="92">
        <v>167</v>
      </c>
      <c r="N129" s="92">
        <v>561</v>
      </c>
      <c r="O129" s="92">
        <v>158</v>
      </c>
      <c r="P129" s="92">
        <v>824</v>
      </c>
    </row>
    <row r="130" spans="1:16" s="21" customFormat="1" ht="12">
      <c r="A130" s="19">
        <v>83</v>
      </c>
      <c r="B130" s="25" t="s">
        <v>37</v>
      </c>
      <c r="C130" s="33"/>
      <c r="D130" s="34" t="s">
        <v>41</v>
      </c>
      <c r="E130" s="92">
        <v>115</v>
      </c>
      <c r="F130" s="92">
        <v>427</v>
      </c>
      <c r="G130" s="92">
        <v>97</v>
      </c>
      <c r="H130" s="92">
        <v>380</v>
      </c>
      <c r="I130" s="92">
        <v>75</v>
      </c>
      <c r="J130" s="92">
        <v>234</v>
      </c>
      <c r="K130" s="92">
        <v>62</v>
      </c>
      <c r="L130" s="92">
        <v>200</v>
      </c>
      <c r="M130" s="92">
        <v>71</v>
      </c>
      <c r="N130" s="92">
        <v>204</v>
      </c>
      <c r="O130" s="92">
        <v>53</v>
      </c>
      <c r="P130" s="92">
        <v>218</v>
      </c>
    </row>
    <row r="131" spans="1:16" s="21" customFormat="1" ht="12">
      <c r="A131" s="19">
        <v>84</v>
      </c>
      <c r="B131" s="25" t="s">
        <v>38</v>
      </c>
      <c r="C131" s="33"/>
      <c r="D131" s="34" t="s">
        <v>41</v>
      </c>
      <c r="E131" s="92">
        <v>4</v>
      </c>
      <c r="F131" s="92">
        <v>3</v>
      </c>
      <c r="G131" s="92">
        <v>2</v>
      </c>
      <c r="H131" s="92">
        <v>1</v>
      </c>
      <c r="I131" s="92">
        <v>1</v>
      </c>
      <c r="J131" s="92">
        <v>1</v>
      </c>
      <c r="K131" s="92">
        <v>0</v>
      </c>
      <c r="L131" s="92">
        <v>1</v>
      </c>
      <c r="M131" s="92">
        <v>3</v>
      </c>
      <c r="N131" s="92">
        <v>3</v>
      </c>
      <c r="O131" s="92">
        <v>0</v>
      </c>
      <c r="P131" s="92">
        <v>1</v>
      </c>
    </row>
    <row r="132" spans="1:16" s="21" customFormat="1" ht="12">
      <c r="A132" s="19">
        <v>85</v>
      </c>
      <c r="B132" s="25" t="s">
        <v>47</v>
      </c>
      <c r="C132" s="33"/>
      <c r="D132" s="34" t="s">
        <v>41</v>
      </c>
      <c r="E132" s="92">
        <v>151</v>
      </c>
      <c r="F132" s="92">
        <v>228</v>
      </c>
      <c r="G132" s="92">
        <v>133</v>
      </c>
      <c r="H132" s="92">
        <v>142</v>
      </c>
      <c r="I132" s="92">
        <v>36</v>
      </c>
      <c r="J132" s="92">
        <v>69</v>
      </c>
      <c r="K132" s="92">
        <v>78</v>
      </c>
      <c r="L132" s="92">
        <v>85</v>
      </c>
      <c r="M132" s="92">
        <v>27</v>
      </c>
      <c r="N132" s="92">
        <v>29</v>
      </c>
      <c r="O132" s="92">
        <v>26</v>
      </c>
      <c r="P132" s="92">
        <v>38</v>
      </c>
    </row>
    <row r="133" spans="1:16" s="21" customFormat="1" ht="12">
      <c r="A133" s="19">
        <v>86</v>
      </c>
      <c r="B133" s="25" t="s">
        <v>62</v>
      </c>
      <c r="C133" s="33"/>
      <c r="D133" s="34" t="s">
        <v>41</v>
      </c>
      <c r="E133" s="92">
        <f>SUM(E134:E140)</f>
        <v>7</v>
      </c>
      <c r="F133" s="92">
        <f t="shared" ref="F133:P133" si="2">SUM(F134:F140)</f>
        <v>11</v>
      </c>
      <c r="G133" s="92">
        <f t="shared" si="2"/>
        <v>5</v>
      </c>
      <c r="H133" s="92">
        <f t="shared" si="2"/>
        <v>13</v>
      </c>
      <c r="I133" s="92">
        <f t="shared" si="2"/>
        <v>1</v>
      </c>
      <c r="J133" s="92">
        <f t="shared" si="2"/>
        <v>16</v>
      </c>
      <c r="K133" s="92">
        <f t="shared" si="2"/>
        <v>5</v>
      </c>
      <c r="L133" s="92">
        <f t="shared" si="2"/>
        <v>65</v>
      </c>
      <c r="M133" s="92">
        <f t="shared" si="2"/>
        <v>8</v>
      </c>
      <c r="N133" s="92">
        <f t="shared" si="2"/>
        <v>48</v>
      </c>
      <c r="O133" s="92">
        <f t="shared" si="2"/>
        <v>4</v>
      </c>
      <c r="P133" s="92">
        <f t="shared" si="2"/>
        <v>44</v>
      </c>
    </row>
    <row r="134" spans="1:16" s="21" customFormat="1" ht="12">
      <c r="A134" s="19"/>
      <c r="C134" s="64" t="s">
        <v>39</v>
      </c>
      <c r="D134" s="34" t="s">
        <v>41</v>
      </c>
      <c r="E134" s="92">
        <v>3</v>
      </c>
      <c r="F134" s="92">
        <v>8</v>
      </c>
      <c r="G134" s="92">
        <v>0</v>
      </c>
      <c r="H134" s="92">
        <v>2</v>
      </c>
      <c r="I134" s="92">
        <v>0</v>
      </c>
      <c r="J134" s="92">
        <v>1</v>
      </c>
      <c r="K134" s="92">
        <v>3</v>
      </c>
      <c r="L134" s="92">
        <v>16</v>
      </c>
      <c r="M134" s="92">
        <v>4</v>
      </c>
      <c r="N134" s="92">
        <v>14</v>
      </c>
      <c r="O134" s="92">
        <v>1</v>
      </c>
      <c r="P134" s="92">
        <v>10</v>
      </c>
    </row>
    <row r="135" spans="1:16" s="21" customFormat="1" ht="12">
      <c r="A135" s="19"/>
      <c r="C135" s="64" t="s">
        <v>40</v>
      </c>
      <c r="D135" s="34" t="s">
        <v>14</v>
      </c>
      <c r="E135" s="92">
        <v>0</v>
      </c>
      <c r="F135" s="92">
        <v>2</v>
      </c>
      <c r="G135" s="92">
        <v>0</v>
      </c>
      <c r="H135" s="92">
        <v>4</v>
      </c>
      <c r="I135" s="92">
        <v>0</v>
      </c>
      <c r="J135" s="92">
        <v>8</v>
      </c>
      <c r="K135" s="92">
        <v>0</v>
      </c>
      <c r="L135" s="92">
        <v>9</v>
      </c>
      <c r="M135" s="92">
        <v>1</v>
      </c>
      <c r="N135" s="92">
        <v>13</v>
      </c>
      <c r="O135" s="92">
        <v>1</v>
      </c>
      <c r="P135" s="92">
        <v>13</v>
      </c>
    </row>
    <row r="136" spans="1:16" s="21" customFormat="1" ht="12">
      <c r="A136" s="19"/>
      <c r="C136" s="64" t="s">
        <v>61</v>
      </c>
      <c r="D136" s="34" t="s">
        <v>14</v>
      </c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</row>
    <row r="137" spans="1:16" s="21" customFormat="1" ht="12">
      <c r="A137" s="19"/>
      <c r="C137" s="64" t="s">
        <v>42</v>
      </c>
      <c r="D137" s="34" t="s">
        <v>14</v>
      </c>
      <c r="E137" s="92">
        <v>4</v>
      </c>
      <c r="F137" s="92">
        <v>1</v>
      </c>
      <c r="G137" s="92">
        <v>5</v>
      </c>
      <c r="H137" s="92">
        <v>6</v>
      </c>
      <c r="I137" s="92">
        <v>1</v>
      </c>
      <c r="J137" s="92">
        <v>3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</row>
    <row r="138" spans="1:16" s="21" customFormat="1" ht="12">
      <c r="A138" s="19"/>
      <c r="C138" s="64" t="s">
        <v>43</v>
      </c>
      <c r="D138" s="34" t="s">
        <v>14</v>
      </c>
      <c r="E138" s="92">
        <v>0</v>
      </c>
      <c r="F138" s="92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2</v>
      </c>
      <c r="L138" s="92">
        <v>28</v>
      </c>
      <c r="M138" s="92">
        <v>3</v>
      </c>
      <c r="N138" s="92">
        <v>11</v>
      </c>
      <c r="O138" s="92">
        <v>0</v>
      </c>
      <c r="P138" s="92">
        <v>11</v>
      </c>
    </row>
    <row r="139" spans="1:16" s="21" customFormat="1" ht="12">
      <c r="A139" s="19"/>
      <c r="C139" s="64" t="s">
        <v>44</v>
      </c>
      <c r="D139" s="34" t="s">
        <v>14</v>
      </c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0</v>
      </c>
      <c r="L139" s="92">
        <v>11</v>
      </c>
      <c r="M139" s="92">
        <v>0</v>
      </c>
      <c r="N139" s="92">
        <v>10</v>
      </c>
      <c r="O139" s="92">
        <v>2</v>
      </c>
      <c r="P139" s="92">
        <v>10</v>
      </c>
    </row>
    <row r="140" spans="1:16" s="21" customFormat="1" ht="12">
      <c r="A140" s="19"/>
      <c r="C140" s="64" t="s">
        <v>45</v>
      </c>
      <c r="D140" s="34" t="s">
        <v>14</v>
      </c>
      <c r="E140" s="92">
        <v>0</v>
      </c>
      <c r="F140" s="92">
        <v>0</v>
      </c>
      <c r="G140" s="92">
        <v>0</v>
      </c>
      <c r="H140" s="92">
        <v>1</v>
      </c>
      <c r="I140" s="92">
        <v>0</v>
      </c>
      <c r="J140" s="92">
        <v>4</v>
      </c>
      <c r="K140" s="92">
        <v>0</v>
      </c>
      <c r="L140" s="92">
        <v>1</v>
      </c>
      <c r="M140" s="92">
        <v>0</v>
      </c>
      <c r="N140" s="92">
        <v>0</v>
      </c>
      <c r="O140" s="92">
        <v>0</v>
      </c>
      <c r="P140" s="92">
        <v>0</v>
      </c>
    </row>
    <row r="141" spans="1:16" s="21" customFormat="1" ht="12">
      <c r="A141" s="19">
        <v>87</v>
      </c>
      <c r="B141" s="472" t="s">
        <v>171</v>
      </c>
      <c r="C141" s="473"/>
      <c r="D141" s="34" t="s">
        <v>14</v>
      </c>
      <c r="E141" s="92">
        <v>22</v>
      </c>
      <c r="F141" s="92">
        <v>16</v>
      </c>
      <c r="G141" s="92">
        <v>13</v>
      </c>
      <c r="H141" s="92">
        <v>9</v>
      </c>
      <c r="I141" s="92">
        <v>3</v>
      </c>
      <c r="J141" s="92">
        <v>5</v>
      </c>
      <c r="K141" s="92">
        <v>6</v>
      </c>
      <c r="L141" s="92">
        <v>1</v>
      </c>
      <c r="M141" s="92">
        <v>7</v>
      </c>
      <c r="N141" s="92">
        <v>11</v>
      </c>
      <c r="O141" s="92">
        <v>27</v>
      </c>
      <c r="P141" s="92">
        <v>2</v>
      </c>
    </row>
    <row r="142" spans="1:16" s="21" customFormat="1" ht="12">
      <c r="A142" s="19">
        <v>88</v>
      </c>
      <c r="B142" s="472" t="s">
        <v>172</v>
      </c>
      <c r="C142" s="473"/>
      <c r="D142" s="34" t="s">
        <v>14</v>
      </c>
      <c r="E142" s="92">
        <v>101</v>
      </c>
      <c r="F142" s="92">
        <v>172</v>
      </c>
      <c r="G142" s="92">
        <v>86</v>
      </c>
      <c r="H142" s="92">
        <v>170</v>
      </c>
      <c r="I142" s="92">
        <v>119</v>
      </c>
      <c r="J142" s="92">
        <v>322</v>
      </c>
      <c r="K142" s="92">
        <v>221</v>
      </c>
      <c r="L142" s="92">
        <v>423</v>
      </c>
      <c r="M142" s="92">
        <v>266</v>
      </c>
      <c r="N142" s="92">
        <v>478</v>
      </c>
      <c r="O142" s="92">
        <v>325</v>
      </c>
      <c r="P142" s="92">
        <v>742</v>
      </c>
    </row>
    <row r="143" spans="1:16" s="21" customFormat="1" ht="12">
      <c r="A143" s="19">
        <v>89</v>
      </c>
      <c r="B143" s="472" t="s">
        <v>173</v>
      </c>
      <c r="C143" s="473"/>
      <c r="D143" s="34" t="s">
        <v>14</v>
      </c>
      <c r="E143" s="92">
        <v>27</v>
      </c>
      <c r="F143" s="92">
        <v>8</v>
      </c>
      <c r="G143" s="92">
        <v>20</v>
      </c>
      <c r="H143" s="92">
        <v>9</v>
      </c>
      <c r="I143" s="92">
        <v>15</v>
      </c>
      <c r="J143" s="92">
        <v>6</v>
      </c>
      <c r="K143" s="92">
        <v>15</v>
      </c>
      <c r="L143" s="92">
        <v>10</v>
      </c>
      <c r="M143" s="92">
        <v>18</v>
      </c>
      <c r="N143" s="92">
        <v>7</v>
      </c>
      <c r="O143" s="92">
        <v>15</v>
      </c>
      <c r="P143" s="92">
        <v>12</v>
      </c>
    </row>
    <row r="144" spans="1:16" s="21" customFormat="1" ht="12">
      <c r="A144" s="19">
        <v>90</v>
      </c>
      <c r="B144" s="472" t="s">
        <v>174</v>
      </c>
      <c r="C144" s="473"/>
      <c r="D144" s="34" t="s">
        <v>14</v>
      </c>
      <c r="E144" s="92">
        <v>24</v>
      </c>
      <c r="F144" s="92">
        <v>29</v>
      </c>
      <c r="G144" s="92">
        <v>21</v>
      </c>
      <c r="H144" s="92">
        <v>22</v>
      </c>
      <c r="I144" s="92">
        <v>9</v>
      </c>
      <c r="J144" s="92">
        <v>15</v>
      </c>
      <c r="K144" s="92">
        <v>13</v>
      </c>
      <c r="L144" s="92">
        <v>20</v>
      </c>
      <c r="M144" s="92">
        <v>13</v>
      </c>
      <c r="N144" s="92">
        <v>18</v>
      </c>
      <c r="O144" s="92">
        <v>12</v>
      </c>
      <c r="P144" s="92">
        <v>23</v>
      </c>
    </row>
    <row r="145" spans="1:16" s="21" customFormat="1" ht="12">
      <c r="A145" s="19">
        <v>91</v>
      </c>
      <c r="B145" s="472" t="s">
        <v>175</v>
      </c>
      <c r="C145" s="473"/>
      <c r="D145" s="34" t="s">
        <v>14</v>
      </c>
      <c r="E145" s="92">
        <v>177</v>
      </c>
      <c r="F145" s="92">
        <v>3</v>
      </c>
      <c r="G145" s="92">
        <v>193</v>
      </c>
      <c r="H145" s="92">
        <v>4</v>
      </c>
      <c r="I145" s="92">
        <v>164</v>
      </c>
      <c r="J145" s="92">
        <v>3</v>
      </c>
      <c r="K145" s="92">
        <v>205</v>
      </c>
      <c r="L145" s="92">
        <v>9</v>
      </c>
      <c r="M145" s="92">
        <v>209</v>
      </c>
      <c r="N145" s="92">
        <v>5</v>
      </c>
      <c r="O145" s="92">
        <v>226</v>
      </c>
      <c r="P145" s="92">
        <v>6</v>
      </c>
    </row>
    <row r="146" spans="1:16" s="21" customFormat="1" ht="12">
      <c r="A146" s="19">
        <v>92</v>
      </c>
      <c r="B146" s="472" t="s">
        <v>176</v>
      </c>
      <c r="C146" s="473"/>
      <c r="D146" s="34" t="s">
        <v>14</v>
      </c>
      <c r="E146" s="92">
        <v>39</v>
      </c>
      <c r="F146" s="92">
        <v>257</v>
      </c>
      <c r="G146" s="92">
        <v>38</v>
      </c>
      <c r="H146" s="92">
        <v>160</v>
      </c>
      <c r="I146" s="92">
        <v>22</v>
      </c>
      <c r="J146" s="92">
        <v>140</v>
      </c>
      <c r="K146" s="92">
        <v>22</v>
      </c>
      <c r="L146" s="92">
        <v>161</v>
      </c>
      <c r="M146" s="92">
        <v>49</v>
      </c>
      <c r="N146" s="92">
        <v>207</v>
      </c>
      <c r="O146" s="92">
        <v>37</v>
      </c>
      <c r="P146" s="92">
        <v>169</v>
      </c>
    </row>
    <row r="147" spans="1:16" s="22" customFormat="1" ht="12">
      <c r="A147" s="19">
        <v>93</v>
      </c>
      <c r="B147" s="472" t="s">
        <v>262</v>
      </c>
      <c r="C147" s="473"/>
      <c r="D147" s="24" t="s">
        <v>41</v>
      </c>
      <c r="E147" s="69">
        <v>1</v>
      </c>
      <c r="F147" s="69">
        <v>1</v>
      </c>
      <c r="G147" s="70">
        <v>2</v>
      </c>
      <c r="H147" s="70">
        <v>8</v>
      </c>
      <c r="I147" s="70">
        <v>0</v>
      </c>
      <c r="J147" s="70">
        <v>0</v>
      </c>
      <c r="K147" s="71">
        <v>1</v>
      </c>
      <c r="L147" s="70">
        <v>4</v>
      </c>
      <c r="M147" s="70">
        <v>0</v>
      </c>
      <c r="N147" s="70">
        <v>2</v>
      </c>
      <c r="O147" s="70">
        <v>2</v>
      </c>
      <c r="P147" s="70">
        <v>6</v>
      </c>
    </row>
    <row r="148" spans="1:16" s="22" customFormat="1" ht="12">
      <c r="A148" s="19">
        <v>94</v>
      </c>
      <c r="B148" s="472" t="s">
        <v>263</v>
      </c>
      <c r="C148" s="473"/>
      <c r="D148" s="24" t="s">
        <v>41</v>
      </c>
      <c r="E148" s="69">
        <v>15</v>
      </c>
      <c r="F148" s="69">
        <v>30</v>
      </c>
      <c r="G148" s="70">
        <v>5</v>
      </c>
      <c r="H148" s="70">
        <v>30</v>
      </c>
      <c r="I148" s="70">
        <v>9</v>
      </c>
      <c r="J148" s="70">
        <v>11</v>
      </c>
      <c r="K148" s="71">
        <v>1</v>
      </c>
      <c r="L148" s="70">
        <v>6</v>
      </c>
      <c r="M148" s="70">
        <v>10</v>
      </c>
      <c r="N148" s="70">
        <v>15</v>
      </c>
      <c r="O148" s="70">
        <v>2</v>
      </c>
      <c r="P148" s="70">
        <v>13</v>
      </c>
    </row>
    <row r="149" spans="1:16" s="21" customFormat="1" ht="4.7" customHeight="1">
      <c r="A149" s="19"/>
      <c r="B149" s="23"/>
      <c r="C149" s="50"/>
      <c r="D149" s="15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</row>
    <row r="150" spans="1:16" s="21" customFormat="1" ht="15.75">
      <c r="A150" s="32"/>
      <c r="B150" s="474" t="s">
        <v>97</v>
      </c>
      <c r="C150" s="475"/>
      <c r="D150" s="20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s="21" customFormat="1" ht="12">
      <c r="A151" s="32">
        <v>95</v>
      </c>
      <c r="B151" s="472" t="s">
        <v>177</v>
      </c>
      <c r="C151" s="473"/>
      <c r="D151" s="20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s="36" customFormat="1" ht="12">
      <c r="A152" s="32"/>
      <c r="C152" s="64" t="s">
        <v>64</v>
      </c>
      <c r="D152" s="34" t="s">
        <v>12</v>
      </c>
      <c r="E152" s="52">
        <v>73.376179586257649</v>
      </c>
      <c r="F152" s="52">
        <v>67.384461990796112</v>
      </c>
      <c r="G152" s="52">
        <v>69.377139525566818</v>
      </c>
      <c r="H152" s="52">
        <v>62.736140244012276</v>
      </c>
      <c r="I152" s="52">
        <v>68.202869011068401</v>
      </c>
      <c r="J152" s="52">
        <v>61.58251614563148</v>
      </c>
      <c r="K152" s="52">
        <v>67.139354762357883</v>
      </c>
      <c r="L152" s="52">
        <v>60.513140410213431</v>
      </c>
      <c r="M152" s="52">
        <v>66.192226467666089</v>
      </c>
      <c r="N152" s="52">
        <v>59.440815588875054</v>
      </c>
      <c r="O152" s="52">
        <v>65.188356297907845</v>
      </c>
      <c r="P152" s="52">
        <v>58.419353648934482</v>
      </c>
    </row>
    <row r="153" spans="1:16" s="21" customFormat="1" ht="12">
      <c r="A153" s="32"/>
      <c r="C153" s="64" t="s">
        <v>27</v>
      </c>
      <c r="D153" s="34" t="s">
        <v>12</v>
      </c>
      <c r="E153" s="52">
        <v>13.533041558236732</v>
      </c>
      <c r="F153" s="52">
        <v>14.728186025696502</v>
      </c>
      <c r="G153" s="52">
        <v>14.63622772531993</v>
      </c>
      <c r="H153" s="52">
        <v>16.1476780190828</v>
      </c>
      <c r="I153" s="52">
        <v>14.409556490105524</v>
      </c>
      <c r="J153" s="52">
        <v>15.820601923471497</v>
      </c>
      <c r="K153" s="52">
        <v>14.077970346511773</v>
      </c>
      <c r="L153" s="52">
        <v>15.474624014347398</v>
      </c>
      <c r="M153" s="52">
        <v>13.778773236960529</v>
      </c>
      <c r="N153" s="52">
        <v>15.220646610426577</v>
      </c>
      <c r="O153" s="52">
        <v>13.426283325925406</v>
      </c>
      <c r="P153" s="52">
        <v>14.882142679600316</v>
      </c>
    </row>
    <row r="154" spans="1:16" s="21" customFormat="1" ht="12">
      <c r="A154" s="32"/>
      <c r="C154" s="64" t="s">
        <v>28</v>
      </c>
      <c r="D154" s="34" t="s">
        <v>12</v>
      </c>
      <c r="E154" s="52">
        <v>11.684804037536473</v>
      </c>
      <c r="F154" s="52">
        <v>14.873631716374321</v>
      </c>
      <c r="G154" s="52">
        <v>14.081864640299136</v>
      </c>
      <c r="H154" s="52">
        <v>17.212181946498077</v>
      </c>
      <c r="I154" s="52">
        <v>15.214369565778272</v>
      </c>
      <c r="J154" s="52">
        <v>18.260440516008845</v>
      </c>
      <c r="K154" s="52">
        <v>16.280471909788911</v>
      </c>
      <c r="L154" s="52">
        <v>19.196955076659162</v>
      </c>
      <c r="M154" s="52">
        <v>17.1662478261625</v>
      </c>
      <c r="N154" s="52">
        <v>19.98486422988298</v>
      </c>
      <c r="O154" s="52">
        <v>18.183420279005936</v>
      </c>
      <c r="P154" s="52">
        <v>20.839714364978441</v>
      </c>
    </row>
    <row r="155" spans="1:16" s="21" customFormat="1" ht="12">
      <c r="A155" s="32"/>
      <c r="C155" s="64" t="s">
        <v>29</v>
      </c>
      <c r="D155" s="34" t="s">
        <v>12</v>
      </c>
      <c r="E155" s="52">
        <v>1.40597481796914</v>
      </c>
      <c r="F155" s="52">
        <v>3.0137202671330581</v>
      </c>
      <c r="G155" s="52">
        <v>1.9047681088141124</v>
      </c>
      <c r="H155" s="52">
        <v>3.9039997904068562</v>
      </c>
      <c r="I155" s="52">
        <v>2.173204933047808</v>
      </c>
      <c r="J155" s="52">
        <v>4.3364414148881769</v>
      </c>
      <c r="K155" s="52">
        <v>2.5022029813414277</v>
      </c>
      <c r="L155" s="52">
        <v>4.815280498780016</v>
      </c>
      <c r="M155" s="52">
        <v>2.862752469210879</v>
      </c>
      <c r="N155" s="52">
        <v>5.3536735708153955</v>
      </c>
      <c r="O155" s="52">
        <v>3.2019400971608145</v>
      </c>
      <c r="P155" s="52">
        <v>5.8587893064867629</v>
      </c>
    </row>
    <row r="156" spans="1:16" s="21" customFormat="1" ht="12">
      <c r="A156" s="32"/>
      <c r="B156" s="472" t="s">
        <v>286</v>
      </c>
      <c r="C156" s="473"/>
      <c r="D156" s="3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s="21" customFormat="1" ht="12">
      <c r="A157" s="32">
        <v>96</v>
      </c>
      <c r="B157" s="478" t="s">
        <v>178</v>
      </c>
      <c r="C157" s="479"/>
      <c r="D157" s="34" t="s">
        <v>12</v>
      </c>
      <c r="E157" s="52">
        <v>109.74920522783469</v>
      </c>
      <c r="F157" s="52">
        <v>100.50326077246061</v>
      </c>
      <c r="G157" s="52">
        <v>111.21964363905823</v>
      </c>
      <c r="H157" s="52">
        <v>104.53639082751745</v>
      </c>
      <c r="I157" s="52">
        <v>113.20966643975494</v>
      </c>
      <c r="J157" s="52">
        <v>105.67767280890467</v>
      </c>
      <c r="K157" s="52">
        <v>114.23094872991533</v>
      </c>
      <c r="L157" s="52">
        <v>107.6956214037355</v>
      </c>
      <c r="M157" s="52">
        <v>114.59488705532259</v>
      </c>
      <c r="N157" s="52">
        <v>110.49195689520536</v>
      </c>
      <c r="O157" s="52">
        <v>115.96896058811517</v>
      </c>
      <c r="P157" s="52">
        <v>113.17633688995517</v>
      </c>
    </row>
    <row r="158" spans="1:16" s="21" customFormat="1" ht="12">
      <c r="A158" s="32">
        <v>97</v>
      </c>
      <c r="B158" s="478" t="s">
        <v>33</v>
      </c>
      <c r="C158" s="479"/>
      <c r="D158" s="34" t="s">
        <v>12</v>
      </c>
      <c r="E158" s="52">
        <v>102.65486725663717</v>
      </c>
      <c r="F158" s="52">
        <v>100.42250192046328</v>
      </c>
      <c r="G158" s="52">
        <v>103.14445020746888</v>
      </c>
      <c r="H158" s="52">
        <v>100.67094080811091</v>
      </c>
      <c r="I158" s="52">
        <v>103.06594552326338</v>
      </c>
      <c r="J158" s="52">
        <v>101.67007703418392</v>
      </c>
      <c r="K158" s="52">
        <v>102.75402664545635</v>
      </c>
      <c r="L158" s="52">
        <v>101.57382039573821</v>
      </c>
      <c r="M158" s="52">
        <v>102.34385360031825</v>
      </c>
      <c r="N158" s="52">
        <v>101.59436636892967</v>
      </c>
      <c r="O158" s="52">
        <v>102.01128682984448</v>
      </c>
      <c r="P158" s="52">
        <v>101.04400606980273</v>
      </c>
    </row>
    <row r="159" spans="1:16" s="21" customFormat="1" ht="12">
      <c r="A159" s="32">
        <v>98</v>
      </c>
      <c r="B159" s="478" t="s">
        <v>34</v>
      </c>
      <c r="C159" s="479"/>
      <c r="D159" s="34" t="s">
        <v>12</v>
      </c>
      <c r="E159" s="52">
        <v>99.534976416661138</v>
      </c>
      <c r="F159" s="52">
        <v>98.041189931350118</v>
      </c>
      <c r="G159" s="52">
        <v>98.543826187909445</v>
      </c>
      <c r="H159" s="52">
        <v>97.609104676242481</v>
      </c>
      <c r="I159" s="52">
        <v>98.011715481171549</v>
      </c>
      <c r="J159" s="52">
        <v>97.001301760476082</v>
      </c>
      <c r="K159" s="52">
        <v>97.305214829027619</v>
      </c>
      <c r="L159" s="52">
        <v>96.927085815974706</v>
      </c>
      <c r="M159" s="52">
        <v>97.520473157415836</v>
      </c>
      <c r="N159" s="52">
        <v>96.513681209195326</v>
      </c>
      <c r="O159" s="52">
        <v>97.042673078993644</v>
      </c>
      <c r="P159" s="52">
        <v>96.421052631578945</v>
      </c>
    </row>
    <row r="160" spans="1:16" s="22" customFormat="1" ht="12">
      <c r="A160" s="32">
        <v>99</v>
      </c>
      <c r="B160" s="472" t="s">
        <v>179</v>
      </c>
      <c r="C160" s="473"/>
      <c r="D160" s="34" t="s">
        <v>35</v>
      </c>
      <c r="E160" s="93">
        <v>9766</v>
      </c>
      <c r="F160" s="93">
        <v>6111</v>
      </c>
      <c r="G160" s="93">
        <v>9819</v>
      </c>
      <c r="H160" s="93">
        <v>6172</v>
      </c>
      <c r="I160" s="93">
        <v>9694</v>
      </c>
      <c r="J160" s="93">
        <v>5926</v>
      </c>
      <c r="K160" s="93">
        <v>9681</v>
      </c>
      <c r="L160" s="93">
        <v>5898</v>
      </c>
      <c r="M160" s="93">
        <v>9781</v>
      </c>
      <c r="N160" s="93">
        <v>5865</v>
      </c>
      <c r="O160" s="93">
        <v>9922</v>
      </c>
      <c r="P160" s="93">
        <v>5823</v>
      </c>
    </row>
    <row r="161" spans="1:16" s="21" customFormat="1" ht="12">
      <c r="A161" s="32"/>
      <c r="C161" s="64" t="s">
        <v>65</v>
      </c>
      <c r="D161" s="34" t="s">
        <v>12</v>
      </c>
      <c r="E161" s="94">
        <v>7.608027851730494</v>
      </c>
      <c r="F161" s="94">
        <v>27.180494190803469</v>
      </c>
      <c r="G161" s="94">
        <v>7.9030451166106532</v>
      </c>
      <c r="H161" s="94">
        <v>30.281918340894361</v>
      </c>
      <c r="I161" s="94">
        <v>7.8914792655250672</v>
      </c>
      <c r="J161" s="94">
        <v>29.446506918663516</v>
      </c>
      <c r="K161" s="94">
        <v>8.0363598801776686</v>
      </c>
      <c r="L161" s="94">
        <v>30.281451339437098</v>
      </c>
      <c r="M161" s="94">
        <v>8.1382271751354658</v>
      </c>
      <c r="N161" s="94">
        <v>30.656436487638533</v>
      </c>
      <c r="O161" s="94">
        <v>8.1636766780890948</v>
      </c>
      <c r="P161" s="94">
        <v>30.018890606216726</v>
      </c>
    </row>
    <row r="162" spans="1:16" s="21" customFormat="1" ht="12">
      <c r="A162" s="32"/>
      <c r="C162" s="64" t="s">
        <v>31</v>
      </c>
      <c r="D162" s="34" t="s">
        <v>12</v>
      </c>
      <c r="E162" s="94">
        <v>13.229571984435799</v>
      </c>
      <c r="F162" s="94">
        <v>15.49664539355261</v>
      </c>
      <c r="G162" s="94">
        <v>13.62664222425909</v>
      </c>
      <c r="H162" s="94">
        <v>15.230071289695399</v>
      </c>
      <c r="I162" s="94">
        <v>13.792036311120281</v>
      </c>
      <c r="J162" s="94">
        <v>15.457306783665203</v>
      </c>
      <c r="K162" s="94">
        <v>13.335399235616155</v>
      </c>
      <c r="L162" s="94">
        <v>16.039335367921328</v>
      </c>
      <c r="M162" s="94">
        <v>13.853389224005724</v>
      </c>
      <c r="N162" s="94">
        <v>15.907928388746804</v>
      </c>
      <c r="O162" s="94">
        <v>13.938722031848419</v>
      </c>
      <c r="P162" s="94">
        <v>15.850935943671645</v>
      </c>
    </row>
    <row r="163" spans="1:16" s="21" customFormat="1" ht="12">
      <c r="A163" s="32"/>
      <c r="C163" s="64" t="s">
        <v>32</v>
      </c>
      <c r="D163" s="34" t="s">
        <v>12</v>
      </c>
      <c r="E163" s="94">
        <v>10.587753430268277</v>
      </c>
      <c r="F163" s="94">
        <v>13.09114711176567</v>
      </c>
      <c r="G163" s="94">
        <v>10.33710153783481</v>
      </c>
      <c r="H163" s="94">
        <v>11.811406351263772</v>
      </c>
      <c r="I163" s="94">
        <v>9.6967196203837425</v>
      </c>
      <c r="J163" s="94">
        <v>11.812352345595679</v>
      </c>
      <c r="K163" s="94">
        <v>9.6271046379506249</v>
      </c>
      <c r="L163" s="94">
        <v>11.291963377416073</v>
      </c>
      <c r="M163" s="94">
        <v>9.2526326551477354</v>
      </c>
      <c r="N163" s="94">
        <v>10.861040068201193</v>
      </c>
      <c r="O163" s="94">
        <v>9.2723241281999602</v>
      </c>
      <c r="P163" s="94">
        <v>10.939378327322686</v>
      </c>
    </row>
    <row r="164" spans="1:16" s="21" customFormat="1" ht="12">
      <c r="A164" s="32"/>
      <c r="C164" s="64" t="s">
        <v>33</v>
      </c>
      <c r="D164" s="34" t="s">
        <v>12</v>
      </c>
      <c r="E164" s="94">
        <v>22.271144788040139</v>
      </c>
      <c r="F164" s="94">
        <v>16.90394370806742</v>
      </c>
      <c r="G164" s="94">
        <v>22.639780018331805</v>
      </c>
      <c r="H164" s="94">
        <v>16.137394685677254</v>
      </c>
      <c r="I164" s="94">
        <v>22.663503197854343</v>
      </c>
      <c r="J164" s="94">
        <v>15.845426932163347</v>
      </c>
      <c r="K164" s="94">
        <v>23.086458010536102</v>
      </c>
      <c r="L164" s="94">
        <v>15.581553068836893</v>
      </c>
      <c r="M164" s="94">
        <v>23.862590737143442</v>
      </c>
      <c r="N164" s="94">
        <v>16.044330775788577</v>
      </c>
      <c r="O164" s="94">
        <v>24.692602297923806</v>
      </c>
      <c r="P164" s="94">
        <v>16.486347243688819</v>
      </c>
    </row>
    <row r="165" spans="1:16" s="21" customFormat="1" ht="12">
      <c r="A165" s="32"/>
      <c r="C165" s="64" t="s">
        <v>34</v>
      </c>
      <c r="D165" s="34" t="s">
        <v>12</v>
      </c>
      <c r="E165" s="80">
        <v>46.303501945525291</v>
      </c>
      <c r="F165" s="80">
        <v>27.327769595810832</v>
      </c>
      <c r="G165" s="80">
        <v>45.49343110296364</v>
      </c>
      <c r="H165" s="80">
        <v>26.539209332469216</v>
      </c>
      <c r="I165" s="80">
        <v>45.956261605116566</v>
      </c>
      <c r="J165" s="80">
        <v>27.438407019912255</v>
      </c>
      <c r="K165" s="80">
        <v>45.91467823571945</v>
      </c>
      <c r="L165" s="80">
        <v>26.805696846388607</v>
      </c>
      <c r="M165" s="80">
        <v>44.893160208567629</v>
      </c>
      <c r="N165" s="80">
        <v>26.530264279624895</v>
      </c>
      <c r="O165" s="80">
        <v>43.932674863938722</v>
      </c>
      <c r="P165" s="80">
        <v>26.704447879100119</v>
      </c>
    </row>
    <row r="166" spans="1:16" s="21" customFormat="1" ht="12">
      <c r="A166" s="32">
        <v>100</v>
      </c>
      <c r="B166" s="472" t="s">
        <v>180</v>
      </c>
      <c r="C166" s="473"/>
      <c r="D166" s="34" t="s">
        <v>35</v>
      </c>
      <c r="E166" s="95">
        <v>150235</v>
      </c>
      <c r="F166" s="95">
        <v>160624</v>
      </c>
      <c r="G166" s="95">
        <v>150671</v>
      </c>
      <c r="H166" s="95">
        <v>160218</v>
      </c>
      <c r="I166" s="95">
        <v>151916</v>
      </c>
      <c r="J166" s="95">
        <v>159142</v>
      </c>
      <c r="K166" s="95">
        <v>152252</v>
      </c>
      <c r="L166" s="95">
        <v>159722</v>
      </c>
      <c r="M166" s="95">
        <v>152006</v>
      </c>
      <c r="N166" s="95">
        <v>159727</v>
      </c>
      <c r="O166" s="95">
        <v>152332</v>
      </c>
      <c r="P166" s="95">
        <v>159685</v>
      </c>
    </row>
    <row r="167" spans="1:16" s="21" customFormat="1" ht="12">
      <c r="A167" s="32"/>
      <c r="C167" s="64" t="s">
        <v>65</v>
      </c>
      <c r="D167" s="34" t="s">
        <v>12</v>
      </c>
      <c r="E167" s="80">
        <v>16.048191167171431</v>
      </c>
      <c r="F167" s="80">
        <v>17.81738718995916</v>
      </c>
      <c r="G167" s="80">
        <v>17.532239117016545</v>
      </c>
      <c r="H167" s="80">
        <v>18.160256650313947</v>
      </c>
      <c r="I167" s="80">
        <v>18.734037231101397</v>
      </c>
      <c r="J167" s="80">
        <v>18.139774540975985</v>
      </c>
      <c r="K167" s="80">
        <v>19.823056511572918</v>
      </c>
      <c r="L167" s="80">
        <v>19.003017743329035</v>
      </c>
      <c r="M167" s="80">
        <v>20.733392102943306</v>
      </c>
      <c r="N167" s="80">
        <v>19.691097935853051</v>
      </c>
      <c r="O167" s="80">
        <v>21.721634325026915</v>
      </c>
      <c r="P167" s="80">
        <v>20.273037542662117</v>
      </c>
    </row>
    <row r="168" spans="1:16" s="21" customFormat="1" ht="12">
      <c r="A168" s="32"/>
      <c r="C168" s="64" t="s">
        <v>31</v>
      </c>
      <c r="D168" s="34" t="s">
        <v>12</v>
      </c>
      <c r="E168" s="80">
        <v>10.719872200219656</v>
      </c>
      <c r="F168" s="80">
        <v>10.074459607530631</v>
      </c>
      <c r="G168" s="80">
        <v>10.871368743819316</v>
      </c>
      <c r="H168" s="80">
        <v>10.262267660312824</v>
      </c>
      <c r="I168" s="80">
        <v>11.325337686616288</v>
      </c>
      <c r="J168" s="80">
        <v>10.852571916904399</v>
      </c>
      <c r="K168" s="80">
        <v>11.871108425505083</v>
      </c>
      <c r="L168" s="80">
        <v>11.151876385219319</v>
      </c>
      <c r="M168" s="80">
        <v>11.672565556622764</v>
      </c>
      <c r="N168" s="80">
        <v>11.063877741396258</v>
      </c>
      <c r="O168" s="80">
        <v>11.293753118189219</v>
      </c>
      <c r="P168" s="80">
        <v>10.791871497009737</v>
      </c>
    </row>
    <row r="169" spans="1:16" s="21" customFormat="1" ht="12">
      <c r="A169" s="32"/>
      <c r="C169" s="64" t="s">
        <v>32</v>
      </c>
      <c r="D169" s="34" t="s">
        <v>12</v>
      </c>
      <c r="E169" s="80">
        <v>12.029154324891005</v>
      </c>
      <c r="F169" s="80">
        <v>10.937344357007669</v>
      </c>
      <c r="G169" s="80">
        <v>11.043930152451367</v>
      </c>
      <c r="H169" s="80">
        <v>10.679199590557866</v>
      </c>
      <c r="I169" s="80">
        <v>10.568998657152637</v>
      </c>
      <c r="J169" s="80">
        <v>10.445388395269633</v>
      </c>
      <c r="K169" s="80">
        <v>10.635656674460762</v>
      </c>
      <c r="L169" s="80">
        <v>10.761197580796635</v>
      </c>
      <c r="M169" s="80">
        <v>10.621291264818494</v>
      </c>
      <c r="N169" s="80">
        <v>11.082659788263726</v>
      </c>
      <c r="O169" s="80">
        <v>11.074495181577081</v>
      </c>
      <c r="P169" s="80">
        <v>11.65983029088518</v>
      </c>
    </row>
    <row r="170" spans="1:16" s="21" customFormat="1" ht="12">
      <c r="A170" s="32"/>
      <c r="C170" s="64" t="s">
        <v>33</v>
      </c>
      <c r="D170" s="34" t="s">
        <v>12</v>
      </c>
      <c r="E170" s="80">
        <v>21.310613372383266</v>
      </c>
      <c r="F170" s="80">
        <v>21.160598665205697</v>
      </c>
      <c r="G170" s="80">
        <v>21.117534230210193</v>
      </c>
      <c r="H170" s="80">
        <v>21.071290366875132</v>
      </c>
      <c r="I170" s="80">
        <v>20.822691487400931</v>
      </c>
      <c r="J170" s="80">
        <v>21.230724761533725</v>
      </c>
      <c r="K170" s="80">
        <v>20.364264508840606</v>
      </c>
      <c r="L170" s="80">
        <v>20.890672543544408</v>
      </c>
      <c r="M170" s="80">
        <v>20.309066747365236</v>
      </c>
      <c r="N170" s="80">
        <v>20.864349796840859</v>
      </c>
      <c r="O170" s="80">
        <v>20.410025470682459</v>
      </c>
      <c r="P170" s="80">
        <v>20.849798039891034</v>
      </c>
    </row>
    <row r="171" spans="1:16" s="21" customFormat="1" ht="12">
      <c r="A171" s="112"/>
      <c r="B171" s="113"/>
      <c r="C171" s="110" t="s">
        <v>34</v>
      </c>
      <c r="D171" s="114" t="s">
        <v>12</v>
      </c>
      <c r="E171" s="115">
        <v>39.892168935334645</v>
      </c>
      <c r="F171" s="115">
        <v>40.010210180296838</v>
      </c>
      <c r="G171" s="115">
        <v>39.434927756502582</v>
      </c>
      <c r="H171" s="115">
        <v>39.826985731940226</v>
      </c>
      <c r="I171" s="115">
        <v>38.548934937728745</v>
      </c>
      <c r="J171" s="115">
        <v>39.331540385316259</v>
      </c>
      <c r="K171" s="115">
        <v>37.305913879620626</v>
      </c>
      <c r="L171" s="115">
        <v>38.193235747110606</v>
      </c>
      <c r="M171" s="115">
        <v>36.663684328250199</v>
      </c>
      <c r="N171" s="115">
        <v>37.298014737646106</v>
      </c>
      <c r="O171" s="115">
        <v>35.500091904524325</v>
      </c>
      <c r="P171" s="115">
        <v>36.42546262955193</v>
      </c>
    </row>
    <row r="172" spans="1:16" s="21" customFormat="1" ht="12">
      <c r="A172" s="32">
        <v>101</v>
      </c>
      <c r="B172" s="472" t="s">
        <v>181</v>
      </c>
      <c r="C172" s="473"/>
      <c r="D172" s="34" t="s">
        <v>35</v>
      </c>
      <c r="E172" s="95">
        <v>629</v>
      </c>
      <c r="F172" s="95">
        <v>724</v>
      </c>
      <c r="G172" s="95">
        <v>720</v>
      </c>
      <c r="H172" s="95">
        <v>731</v>
      </c>
      <c r="I172" s="95">
        <v>759</v>
      </c>
      <c r="J172" s="95">
        <v>795</v>
      </c>
      <c r="K172" s="95">
        <v>1073</v>
      </c>
      <c r="L172" s="95">
        <v>1042</v>
      </c>
      <c r="M172" s="95">
        <v>1209</v>
      </c>
      <c r="N172" s="95">
        <v>1149</v>
      </c>
      <c r="O172" s="95">
        <v>1287</v>
      </c>
      <c r="P172" s="95">
        <v>1200</v>
      </c>
    </row>
    <row r="173" spans="1:16" s="40" customFormat="1" ht="12">
      <c r="A173" s="32"/>
      <c r="C173" s="64" t="s">
        <v>31</v>
      </c>
      <c r="D173" s="24" t="s">
        <v>30</v>
      </c>
      <c r="E173" s="53" t="s">
        <v>87</v>
      </c>
      <c r="F173" s="53" t="s">
        <v>87</v>
      </c>
      <c r="G173" s="53" t="s">
        <v>87</v>
      </c>
      <c r="H173" s="53" t="s">
        <v>87</v>
      </c>
      <c r="I173" s="54" t="s">
        <v>87</v>
      </c>
      <c r="J173" s="53" t="s">
        <v>87</v>
      </c>
      <c r="K173" s="53">
        <v>14.538676607642126</v>
      </c>
      <c r="L173" s="53">
        <v>12.763915547024951</v>
      </c>
      <c r="M173" s="53">
        <v>14.640198511166252</v>
      </c>
      <c r="N173" s="53">
        <v>13.054830287206268</v>
      </c>
      <c r="O173" s="53">
        <v>13.442113442113444</v>
      </c>
      <c r="P173" s="53">
        <v>14.416666666666666</v>
      </c>
    </row>
    <row r="174" spans="1:16" s="40" customFormat="1" ht="12">
      <c r="A174" s="32"/>
      <c r="C174" s="64" t="s">
        <v>32</v>
      </c>
      <c r="D174" s="24" t="s">
        <v>30</v>
      </c>
      <c r="E174" s="52" t="s">
        <v>87</v>
      </c>
      <c r="F174" s="52" t="s">
        <v>87</v>
      </c>
      <c r="G174" s="52" t="s">
        <v>87</v>
      </c>
      <c r="H174" s="52" t="s">
        <v>87</v>
      </c>
      <c r="I174" s="52" t="s">
        <v>87</v>
      </c>
      <c r="J174" s="52" t="s">
        <v>87</v>
      </c>
      <c r="K174" s="52">
        <v>13.047530288909599</v>
      </c>
      <c r="L174" s="52">
        <v>8.3493282149712087</v>
      </c>
      <c r="M174" s="52">
        <v>14.061207609594707</v>
      </c>
      <c r="N174" s="52">
        <v>9.3994778067885107</v>
      </c>
      <c r="O174" s="52">
        <v>14.529914529914532</v>
      </c>
      <c r="P174" s="52">
        <v>10.75</v>
      </c>
    </row>
    <row r="175" spans="1:16" s="40" customFormat="1" ht="12">
      <c r="A175" s="32"/>
      <c r="C175" s="64" t="s">
        <v>33</v>
      </c>
      <c r="D175" s="24" t="s">
        <v>30</v>
      </c>
      <c r="E175" s="52">
        <v>34.817170111287759</v>
      </c>
      <c r="F175" s="52">
        <v>30.662983425414364</v>
      </c>
      <c r="G175" s="52">
        <v>31.666666666666664</v>
      </c>
      <c r="H175" s="52">
        <v>32.284541723666209</v>
      </c>
      <c r="I175" s="52">
        <v>32.015810276679844</v>
      </c>
      <c r="J175" s="52">
        <v>32.452830188679243</v>
      </c>
      <c r="K175" s="52">
        <v>22.180801491146319</v>
      </c>
      <c r="L175" s="52">
        <v>25.911708253358924</v>
      </c>
      <c r="M175" s="52">
        <v>22.249793217535153</v>
      </c>
      <c r="N175" s="52">
        <v>24.891209747606617</v>
      </c>
      <c r="O175" s="52">
        <v>23.620823620823622</v>
      </c>
      <c r="P175" s="52">
        <v>25.916666666666664</v>
      </c>
    </row>
    <row r="176" spans="1:16" s="40" customFormat="1" ht="12">
      <c r="A176" s="32"/>
      <c r="C176" s="64" t="s">
        <v>34</v>
      </c>
      <c r="D176" s="24" t="s">
        <v>30</v>
      </c>
      <c r="E176" s="52">
        <v>65.182829888712249</v>
      </c>
      <c r="F176" s="52">
        <v>69.337016574585633</v>
      </c>
      <c r="G176" s="52">
        <v>68.333333333333329</v>
      </c>
      <c r="H176" s="52">
        <v>67.715458276333777</v>
      </c>
      <c r="I176" s="52">
        <v>67.984189723320156</v>
      </c>
      <c r="J176" s="52">
        <v>67.547169811320757</v>
      </c>
      <c r="K176" s="52">
        <v>50.232991612301959</v>
      </c>
      <c r="L176" s="52">
        <v>52.975047984644917</v>
      </c>
      <c r="M176" s="52">
        <v>49.048800661703886</v>
      </c>
      <c r="N176" s="52">
        <v>52.654482158398608</v>
      </c>
      <c r="O176" s="52">
        <v>48.407148407148412</v>
      </c>
      <c r="P176" s="52">
        <v>48.916666666666671</v>
      </c>
    </row>
    <row r="177" spans="1:48" s="40" customFormat="1" ht="12">
      <c r="A177" s="32">
        <v>102</v>
      </c>
      <c r="B177" s="472" t="s">
        <v>182</v>
      </c>
      <c r="C177" s="473"/>
      <c r="D177" s="34" t="s">
        <v>35</v>
      </c>
      <c r="E177" s="53" t="s">
        <v>87</v>
      </c>
      <c r="F177" s="53" t="s">
        <v>87</v>
      </c>
      <c r="G177" s="53" t="s">
        <v>87</v>
      </c>
      <c r="H177" s="53" t="s">
        <v>87</v>
      </c>
      <c r="I177" s="54" t="s">
        <v>87</v>
      </c>
      <c r="J177" s="53" t="s">
        <v>87</v>
      </c>
      <c r="K177" s="83">
        <v>1339</v>
      </c>
      <c r="L177" s="83">
        <v>1485</v>
      </c>
      <c r="M177" s="83">
        <v>1884</v>
      </c>
      <c r="N177" s="83">
        <v>2045</v>
      </c>
      <c r="O177" s="83">
        <v>2429</v>
      </c>
      <c r="P177" s="83">
        <v>2694</v>
      </c>
    </row>
    <row r="178" spans="1:48" s="40" customFormat="1" ht="12">
      <c r="A178" s="32">
        <v>103</v>
      </c>
      <c r="B178" s="478" t="s">
        <v>33</v>
      </c>
      <c r="C178" s="479"/>
      <c r="D178" s="24" t="s">
        <v>30</v>
      </c>
      <c r="E178" s="52" t="s">
        <v>87</v>
      </c>
      <c r="F178" s="52" t="s">
        <v>87</v>
      </c>
      <c r="G178" s="52" t="s">
        <v>87</v>
      </c>
      <c r="H178" s="52" t="s">
        <v>87</v>
      </c>
      <c r="I178" s="52" t="s">
        <v>87</v>
      </c>
      <c r="J178" s="52" t="s">
        <v>87</v>
      </c>
      <c r="K178" s="52">
        <v>0.14339058999253174</v>
      </c>
      <c r="L178" s="52">
        <v>0.1441077441077441</v>
      </c>
      <c r="M178" s="52">
        <v>0.14490445859872611</v>
      </c>
      <c r="N178" s="52">
        <v>0.14718826405867971</v>
      </c>
      <c r="O178" s="52">
        <v>0.15479621243310004</v>
      </c>
      <c r="P178" s="52">
        <v>0.14216778025241278</v>
      </c>
    </row>
    <row r="179" spans="1:48" s="40" customFormat="1" ht="12">
      <c r="A179" s="32">
        <v>104</v>
      </c>
      <c r="B179" s="478" t="s">
        <v>34</v>
      </c>
      <c r="C179" s="479"/>
      <c r="D179" s="24" t="s">
        <v>30</v>
      </c>
      <c r="E179" s="52" t="s">
        <v>87</v>
      </c>
      <c r="F179" s="52" t="s">
        <v>87</v>
      </c>
      <c r="G179" s="52" t="s">
        <v>87</v>
      </c>
      <c r="H179" s="52" t="s">
        <v>87</v>
      </c>
      <c r="I179" s="52" t="s">
        <v>87</v>
      </c>
      <c r="J179" s="52" t="s">
        <v>87</v>
      </c>
      <c r="K179" s="52">
        <v>0.85660941000746826</v>
      </c>
      <c r="L179" s="52">
        <v>0.85589225589225593</v>
      </c>
      <c r="M179" s="52">
        <v>0.85509554140127386</v>
      </c>
      <c r="N179" s="52">
        <v>0.85281173594132031</v>
      </c>
      <c r="O179" s="52">
        <v>0.84520378756689996</v>
      </c>
      <c r="P179" s="52">
        <v>0.85783221974758728</v>
      </c>
    </row>
    <row r="180" spans="1:48" s="40" customFormat="1" ht="12">
      <c r="A180" s="32">
        <v>105</v>
      </c>
      <c r="B180" s="472" t="s">
        <v>184</v>
      </c>
      <c r="C180" s="473"/>
      <c r="D180" s="34" t="s">
        <v>35</v>
      </c>
      <c r="E180" s="51">
        <v>205</v>
      </c>
      <c r="F180" s="51">
        <v>172</v>
      </c>
      <c r="G180" s="96">
        <v>175</v>
      </c>
      <c r="H180" s="96">
        <v>138</v>
      </c>
      <c r="I180" s="96">
        <v>140</v>
      </c>
      <c r="J180" s="96">
        <v>118</v>
      </c>
      <c r="K180" s="96">
        <v>138</v>
      </c>
      <c r="L180" s="96">
        <v>150</v>
      </c>
      <c r="M180" s="96">
        <v>148</v>
      </c>
      <c r="N180" s="96">
        <v>160</v>
      </c>
      <c r="O180" s="54" t="s">
        <v>87</v>
      </c>
      <c r="P180" s="53" t="s">
        <v>87</v>
      </c>
    </row>
    <row r="181" spans="1:48" s="40" customFormat="1" ht="12">
      <c r="A181" s="32">
        <v>106</v>
      </c>
      <c r="B181" s="478" t="s">
        <v>33</v>
      </c>
      <c r="C181" s="479"/>
      <c r="D181" s="24" t="s">
        <v>30</v>
      </c>
      <c r="E181" s="52">
        <v>0.87317073170731707</v>
      </c>
      <c r="F181" s="52">
        <v>0.73837209302325579</v>
      </c>
      <c r="G181" s="54">
        <v>0.80571428571428572</v>
      </c>
      <c r="H181" s="54">
        <v>0.73188405797101452</v>
      </c>
      <c r="I181" s="54">
        <v>0.86428571428571432</v>
      </c>
      <c r="J181" s="54">
        <v>0.75423728813559321</v>
      </c>
      <c r="K181" s="54">
        <v>0.80434782608695654</v>
      </c>
      <c r="L181" s="54">
        <v>0.72</v>
      </c>
      <c r="M181" s="54">
        <v>0.85810810810810811</v>
      </c>
      <c r="N181" s="54">
        <v>0.8</v>
      </c>
      <c r="O181" s="52" t="s">
        <v>87</v>
      </c>
      <c r="P181" s="52" t="s">
        <v>87</v>
      </c>
    </row>
    <row r="182" spans="1:48" s="40" customFormat="1" ht="12">
      <c r="A182" s="32">
        <v>107</v>
      </c>
      <c r="B182" s="478" t="s">
        <v>34</v>
      </c>
      <c r="C182" s="479"/>
      <c r="D182" s="24" t="s">
        <v>30</v>
      </c>
      <c r="E182" s="52">
        <v>0.12682926829268293</v>
      </c>
      <c r="F182" s="52">
        <v>0.26162790697674421</v>
      </c>
      <c r="G182" s="54">
        <v>0.19428571428571428</v>
      </c>
      <c r="H182" s="54">
        <v>0.26811594202898553</v>
      </c>
      <c r="I182" s="54">
        <v>0.1357142857142857</v>
      </c>
      <c r="J182" s="54">
        <v>0.24576271186440679</v>
      </c>
      <c r="K182" s="54">
        <v>0.19565217391304349</v>
      </c>
      <c r="L182" s="54">
        <v>0.28000000000000003</v>
      </c>
      <c r="M182" s="54">
        <v>0.14189189189189189</v>
      </c>
      <c r="N182" s="54">
        <v>0.2</v>
      </c>
      <c r="O182" s="52" t="s">
        <v>87</v>
      </c>
      <c r="P182" s="52" t="s">
        <v>87</v>
      </c>
    </row>
    <row r="183" spans="1:48" s="40" customFormat="1" ht="12">
      <c r="A183" s="32">
        <v>108</v>
      </c>
      <c r="B183" s="472" t="s">
        <v>185</v>
      </c>
      <c r="C183" s="473"/>
      <c r="D183" s="34" t="s">
        <v>35</v>
      </c>
      <c r="E183" s="52" t="s">
        <v>87</v>
      </c>
      <c r="F183" s="52" t="s">
        <v>87</v>
      </c>
      <c r="G183" s="52" t="s">
        <v>87</v>
      </c>
      <c r="H183" s="52" t="s">
        <v>87</v>
      </c>
      <c r="I183" s="52" t="s">
        <v>87</v>
      </c>
      <c r="J183" s="52" t="s">
        <v>87</v>
      </c>
      <c r="K183" s="52" t="s">
        <v>87</v>
      </c>
      <c r="L183" s="52" t="s">
        <v>87</v>
      </c>
      <c r="M183" s="52" t="s">
        <v>87</v>
      </c>
      <c r="N183" s="52" t="s">
        <v>87</v>
      </c>
      <c r="O183" s="52" t="s">
        <v>87</v>
      </c>
      <c r="P183" s="52" t="s">
        <v>87</v>
      </c>
      <c r="Q183" s="63" t="s">
        <v>288</v>
      </c>
    </row>
    <row r="184" spans="1:48" s="40" customFormat="1" ht="12">
      <c r="A184" s="32">
        <v>109</v>
      </c>
      <c r="B184" s="478" t="s">
        <v>188</v>
      </c>
      <c r="C184" s="479"/>
      <c r="D184" s="24" t="s">
        <v>30</v>
      </c>
      <c r="E184" s="52" t="s">
        <v>87</v>
      </c>
      <c r="F184" s="52" t="s">
        <v>87</v>
      </c>
      <c r="G184" s="52" t="s">
        <v>87</v>
      </c>
      <c r="H184" s="52" t="s">
        <v>87</v>
      </c>
      <c r="I184" s="52" t="s">
        <v>87</v>
      </c>
      <c r="J184" s="52" t="s">
        <v>87</v>
      </c>
      <c r="K184" s="52" t="s">
        <v>87</v>
      </c>
      <c r="L184" s="52" t="s">
        <v>87</v>
      </c>
      <c r="M184" s="52" t="s">
        <v>87</v>
      </c>
      <c r="N184" s="52" t="s">
        <v>87</v>
      </c>
      <c r="O184" s="52" t="s">
        <v>87</v>
      </c>
      <c r="P184" s="52" t="s">
        <v>87</v>
      </c>
      <c r="Q184" s="63" t="s">
        <v>288</v>
      </c>
    </row>
    <row r="185" spans="1:48" s="21" customFormat="1" ht="12">
      <c r="A185" s="32">
        <v>110</v>
      </c>
      <c r="B185" s="478" t="s">
        <v>34</v>
      </c>
      <c r="C185" s="479"/>
      <c r="D185" s="24" t="s">
        <v>30</v>
      </c>
      <c r="E185" s="52" t="s">
        <v>87</v>
      </c>
      <c r="F185" s="52" t="s">
        <v>87</v>
      </c>
      <c r="G185" s="52" t="s">
        <v>87</v>
      </c>
      <c r="H185" s="52" t="s">
        <v>87</v>
      </c>
      <c r="I185" s="52" t="s">
        <v>87</v>
      </c>
      <c r="J185" s="52" t="s">
        <v>87</v>
      </c>
      <c r="K185" s="52" t="s">
        <v>87</v>
      </c>
      <c r="L185" s="52" t="s">
        <v>87</v>
      </c>
      <c r="M185" s="52" t="s">
        <v>87</v>
      </c>
      <c r="N185" s="52" t="s">
        <v>87</v>
      </c>
      <c r="O185" s="52" t="s">
        <v>87</v>
      </c>
      <c r="P185" s="52" t="s">
        <v>87</v>
      </c>
      <c r="Q185" s="63" t="s">
        <v>288</v>
      </c>
    </row>
    <row r="186" spans="1:48" s="22" customFormat="1" ht="15.75">
      <c r="A186" s="19"/>
      <c r="B186" s="474" t="s">
        <v>98</v>
      </c>
      <c r="C186" s="475"/>
      <c r="D186" s="20"/>
      <c r="E186" s="97"/>
      <c r="F186" s="97"/>
      <c r="G186" s="97"/>
      <c r="H186" s="97"/>
      <c r="I186" s="70"/>
      <c r="J186" s="70"/>
      <c r="K186" s="97"/>
      <c r="L186" s="97"/>
      <c r="M186" s="97"/>
      <c r="N186" s="97"/>
      <c r="O186" s="97"/>
      <c r="P186" s="97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</row>
    <row r="187" spans="1:48" s="22" customFormat="1" ht="12">
      <c r="A187" s="19">
        <v>111</v>
      </c>
      <c r="B187" s="472" t="s">
        <v>186</v>
      </c>
      <c r="C187" s="473"/>
      <c r="D187" s="24" t="s">
        <v>88</v>
      </c>
      <c r="E187" s="98">
        <v>273</v>
      </c>
      <c r="F187" s="98">
        <v>375</v>
      </c>
      <c r="G187" s="98">
        <v>284</v>
      </c>
      <c r="H187" s="98">
        <v>382</v>
      </c>
      <c r="I187" s="98">
        <v>284</v>
      </c>
      <c r="J187" s="98">
        <v>384</v>
      </c>
      <c r="K187" s="98">
        <v>289</v>
      </c>
      <c r="L187" s="98">
        <v>385</v>
      </c>
      <c r="M187" s="98">
        <v>303</v>
      </c>
      <c r="N187" s="98">
        <v>387</v>
      </c>
      <c r="O187" s="98">
        <v>305</v>
      </c>
      <c r="P187" s="98">
        <v>390</v>
      </c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2"/>
      <c r="AO187" s="42"/>
      <c r="AP187" s="42"/>
      <c r="AQ187" s="42"/>
      <c r="AR187" s="42"/>
      <c r="AS187" s="42"/>
      <c r="AT187" s="42"/>
      <c r="AU187" s="42"/>
      <c r="AV187" s="42"/>
    </row>
    <row r="188" spans="1:48" s="22" customFormat="1" ht="12">
      <c r="A188" s="19">
        <v>112</v>
      </c>
      <c r="B188" s="472" t="s">
        <v>187</v>
      </c>
      <c r="C188" s="473"/>
      <c r="D188" s="24" t="s">
        <v>26</v>
      </c>
      <c r="E188" s="99">
        <v>45.2</v>
      </c>
      <c r="F188" s="99">
        <v>65.599999999999994</v>
      </c>
      <c r="G188" s="99">
        <v>46.6</v>
      </c>
      <c r="H188" s="99">
        <v>66.099999999999994</v>
      </c>
      <c r="I188" s="99">
        <v>46.1</v>
      </c>
      <c r="J188" s="99">
        <v>66</v>
      </c>
      <c r="K188" s="99">
        <v>46.5</v>
      </c>
      <c r="L188" s="99">
        <v>66</v>
      </c>
      <c r="M188" s="99">
        <v>48.3</v>
      </c>
      <c r="N188" s="99">
        <v>65.8</v>
      </c>
      <c r="O188" s="99">
        <v>48</v>
      </c>
      <c r="P188" s="99">
        <v>65.7</v>
      </c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2"/>
      <c r="AO188" s="42"/>
      <c r="AP188" s="42"/>
      <c r="AQ188" s="42"/>
      <c r="AR188" s="42"/>
      <c r="AS188" s="42"/>
      <c r="AT188" s="42"/>
      <c r="AU188" s="42"/>
      <c r="AV188" s="42"/>
    </row>
    <row r="189" spans="1:48" s="22" customFormat="1" ht="12">
      <c r="A189" s="19"/>
      <c r="B189" s="482" t="s">
        <v>193</v>
      </c>
      <c r="C189" s="483"/>
      <c r="D189" s="24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2"/>
      <c r="AO189" s="42"/>
      <c r="AP189" s="42"/>
      <c r="AQ189" s="42"/>
      <c r="AR189" s="42"/>
      <c r="AS189" s="42"/>
      <c r="AT189" s="42"/>
      <c r="AU189" s="42"/>
      <c r="AV189" s="42"/>
    </row>
    <row r="190" spans="1:48" s="22" customFormat="1" ht="12">
      <c r="A190" s="19">
        <v>113</v>
      </c>
      <c r="B190" s="478" t="s">
        <v>189</v>
      </c>
      <c r="C190" s="479"/>
      <c r="D190" s="24" t="s">
        <v>26</v>
      </c>
      <c r="E190" s="100">
        <v>7.4</v>
      </c>
      <c r="F190" s="57">
        <v>12.2</v>
      </c>
      <c r="G190" s="57">
        <v>8.8000000000000007</v>
      </c>
      <c r="H190" s="99">
        <v>10.1</v>
      </c>
      <c r="I190" s="99">
        <v>7.1</v>
      </c>
      <c r="J190" s="99">
        <v>10.7</v>
      </c>
      <c r="K190" s="99">
        <v>6</v>
      </c>
      <c r="L190" s="99">
        <v>9.3000000000000007</v>
      </c>
      <c r="M190" s="99">
        <v>6.1</v>
      </c>
      <c r="N190" s="99">
        <v>8.3000000000000007</v>
      </c>
      <c r="O190" s="99">
        <v>6.7</v>
      </c>
      <c r="P190" s="99">
        <v>7.7</v>
      </c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</row>
    <row r="191" spans="1:48" s="22" customFormat="1" ht="12">
      <c r="A191" s="19">
        <v>114</v>
      </c>
      <c r="B191" s="478" t="s">
        <v>34</v>
      </c>
      <c r="C191" s="479"/>
      <c r="D191" s="24" t="s">
        <v>26</v>
      </c>
      <c r="E191" s="100">
        <v>24.7</v>
      </c>
      <c r="F191" s="57">
        <v>45.2</v>
      </c>
      <c r="G191" s="57">
        <v>26.5</v>
      </c>
      <c r="H191" s="99">
        <v>45.3</v>
      </c>
      <c r="I191" s="99">
        <v>24.8</v>
      </c>
      <c r="J191" s="99">
        <v>41.1</v>
      </c>
      <c r="K191" s="99">
        <v>23.9</v>
      </c>
      <c r="L191" s="99">
        <v>38.700000000000003</v>
      </c>
      <c r="M191" s="99">
        <v>21.2</v>
      </c>
      <c r="N191" s="99">
        <v>38.1</v>
      </c>
      <c r="O191" s="99">
        <v>20.5</v>
      </c>
      <c r="P191" s="99">
        <v>34.799999999999997</v>
      </c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</row>
    <row r="192" spans="1:48" s="22" customFormat="1" ht="12">
      <c r="A192" s="19">
        <v>115</v>
      </c>
      <c r="B192" s="478" t="s">
        <v>190</v>
      </c>
      <c r="C192" s="479"/>
      <c r="D192" s="24" t="s">
        <v>26</v>
      </c>
      <c r="E192" s="100">
        <v>38.200000000000003</v>
      </c>
      <c r="F192" s="57">
        <v>69</v>
      </c>
      <c r="G192" s="57">
        <v>39</v>
      </c>
      <c r="H192" s="99">
        <v>67.8</v>
      </c>
      <c r="I192" s="99">
        <v>40.200000000000003</v>
      </c>
      <c r="J192" s="99">
        <v>68.5</v>
      </c>
      <c r="K192" s="99">
        <v>39.1</v>
      </c>
      <c r="L192" s="99">
        <v>67.8</v>
      </c>
      <c r="M192" s="99">
        <v>39.5</v>
      </c>
      <c r="N192" s="99">
        <v>67.099999999999994</v>
      </c>
      <c r="O192" s="99">
        <v>38.5</v>
      </c>
      <c r="P192" s="99">
        <v>70.099999999999994</v>
      </c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</row>
    <row r="193" spans="1:48" s="22" customFormat="1" ht="12">
      <c r="A193" s="19">
        <v>116</v>
      </c>
      <c r="B193" s="478" t="s">
        <v>31</v>
      </c>
      <c r="C193" s="479"/>
      <c r="D193" s="24" t="s">
        <v>26</v>
      </c>
      <c r="E193" s="100">
        <v>32.700000000000003</v>
      </c>
      <c r="F193" s="57">
        <v>49.4</v>
      </c>
      <c r="G193" s="57">
        <v>32</v>
      </c>
      <c r="H193" s="99">
        <v>52.5</v>
      </c>
      <c r="I193" s="99">
        <v>34.299999999999997</v>
      </c>
      <c r="J193" s="99">
        <v>53.9</v>
      </c>
      <c r="K193" s="99">
        <v>34.6</v>
      </c>
      <c r="L193" s="99">
        <v>50.3</v>
      </c>
      <c r="M193" s="99">
        <v>33.9</v>
      </c>
      <c r="N193" s="99">
        <v>49.6</v>
      </c>
      <c r="O193" s="99">
        <v>34</v>
      </c>
      <c r="P193" s="99">
        <v>50.8</v>
      </c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</row>
    <row r="194" spans="1:48" s="22" customFormat="1" ht="12">
      <c r="A194" s="19">
        <v>117</v>
      </c>
      <c r="B194" s="478" t="s">
        <v>32</v>
      </c>
      <c r="C194" s="479"/>
      <c r="D194" s="24" t="s">
        <v>26</v>
      </c>
      <c r="E194" s="100">
        <v>58.2</v>
      </c>
      <c r="F194" s="57">
        <v>77.2</v>
      </c>
      <c r="G194" s="57">
        <v>59.3</v>
      </c>
      <c r="H194" s="99">
        <v>77.400000000000006</v>
      </c>
      <c r="I194" s="99">
        <v>57.8</v>
      </c>
      <c r="J194" s="99">
        <v>79</v>
      </c>
      <c r="K194" s="99">
        <v>55.5</v>
      </c>
      <c r="L194" s="99">
        <v>78.3</v>
      </c>
      <c r="M194" s="99">
        <v>58.7</v>
      </c>
      <c r="N194" s="99">
        <v>77.5</v>
      </c>
      <c r="O194" s="99">
        <v>57.5</v>
      </c>
      <c r="P194" s="99">
        <v>77.7</v>
      </c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</row>
    <row r="195" spans="1:48" s="22" customFormat="1" ht="12">
      <c r="A195" s="19">
        <v>118</v>
      </c>
      <c r="B195" s="478" t="s">
        <v>191</v>
      </c>
      <c r="C195" s="479"/>
      <c r="D195" s="24" t="s">
        <v>26</v>
      </c>
      <c r="E195" s="100">
        <v>68</v>
      </c>
      <c r="F195" s="57">
        <v>80.599999999999994</v>
      </c>
      <c r="G195" s="57">
        <v>67.599999999999994</v>
      </c>
      <c r="H195" s="99">
        <v>79.2</v>
      </c>
      <c r="I195" s="99">
        <v>66.900000000000006</v>
      </c>
      <c r="J195" s="99">
        <v>78.2</v>
      </c>
      <c r="K195" s="99">
        <v>69</v>
      </c>
      <c r="L195" s="99">
        <v>82.3</v>
      </c>
      <c r="M195" s="99">
        <v>69.7</v>
      </c>
      <c r="N195" s="99">
        <v>84.2</v>
      </c>
      <c r="O195" s="99">
        <v>69</v>
      </c>
      <c r="P195" s="99">
        <v>81.099999999999994</v>
      </c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</row>
    <row r="196" spans="1:48" s="22" customFormat="1" ht="12">
      <c r="A196" s="19">
        <v>119</v>
      </c>
      <c r="B196" s="478" t="s">
        <v>192</v>
      </c>
      <c r="C196" s="479"/>
      <c r="D196" s="24" t="s">
        <v>26</v>
      </c>
      <c r="E196" s="100">
        <v>51.1</v>
      </c>
      <c r="F196" s="57">
        <v>59.7</v>
      </c>
      <c r="G196" s="57">
        <v>54.4</v>
      </c>
      <c r="H196" s="99">
        <v>61.7</v>
      </c>
      <c r="I196" s="99">
        <v>52.3</v>
      </c>
      <c r="J196" s="99">
        <v>60.4</v>
      </c>
      <c r="K196" s="99">
        <v>55.9</v>
      </c>
      <c r="L196" s="99">
        <v>61.5</v>
      </c>
      <c r="M196" s="99">
        <v>60.2</v>
      </c>
      <c r="N196" s="99">
        <v>61.2</v>
      </c>
      <c r="O196" s="99">
        <v>59.7</v>
      </c>
      <c r="P196" s="99">
        <v>61.3</v>
      </c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</row>
    <row r="197" spans="1:48" s="22" customFormat="1" ht="12">
      <c r="A197" s="19"/>
      <c r="B197" s="482" t="s">
        <v>194</v>
      </c>
      <c r="C197" s="483"/>
      <c r="D197" s="24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2"/>
      <c r="AO197" s="42"/>
      <c r="AP197" s="42"/>
      <c r="AQ197" s="42"/>
      <c r="AR197" s="42"/>
      <c r="AS197" s="42"/>
      <c r="AT197" s="42"/>
      <c r="AU197" s="42"/>
      <c r="AV197" s="42"/>
    </row>
    <row r="198" spans="1:48" s="22" customFormat="1" ht="12">
      <c r="A198" s="19">
        <v>120</v>
      </c>
      <c r="B198" s="478" t="s">
        <v>195</v>
      </c>
      <c r="C198" s="479"/>
      <c r="D198" s="24" t="s">
        <v>26</v>
      </c>
      <c r="E198" s="100">
        <v>34.9</v>
      </c>
      <c r="F198" s="57">
        <v>24.4</v>
      </c>
      <c r="G198" s="57">
        <v>34</v>
      </c>
      <c r="H198" s="99">
        <v>23.6</v>
      </c>
      <c r="I198" s="99">
        <v>31.6</v>
      </c>
      <c r="J198" s="99">
        <v>23</v>
      </c>
      <c r="K198" s="99">
        <v>31.7</v>
      </c>
      <c r="L198" s="99">
        <v>22.7</v>
      </c>
      <c r="M198" s="99">
        <v>31.6</v>
      </c>
      <c r="N198" s="99">
        <v>21.3</v>
      </c>
      <c r="O198" s="99">
        <v>29.9</v>
      </c>
      <c r="P198" s="99">
        <v>21.9</v>
      </c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</row>
    <row r="199" spans="1:48" s="22" customFormat="1" ht="12">
      <c r="A199" s="19">
        <v>121</v>
      </c>
      <c r="B199" s="478" t="s">
        <v>197</v>
      </c>
      <c r="C199" s="479"/>
      <c r="D199" s="24" t="s">
        <v>26</v>
      </c>
      <c r="E199" s="100">
        <v>75.3</v>
      </c>
      <c r="F199" s="57">
        <v>86.8</v>
      </c>
      <c r="G199" s="57">
        <v>75.099999999999994</v>
      </c>
      <c r="H199" s="99">
        <v>85.4</v>
      </c>
      <c r="I199" s="99">
        <v>76.900000000000006</v>
      </c>
      <c r="J199" s="99">
        <v>87.3</v>
      </c>
      <c r="K199" s="99">
        <v>76.7</v>
      </c>
      <c r="L199" s="99">
        <v>86.6</v>
      </c>
      <c r="M199" s="99">
        <v>82</v>
      </c>
      <c r="N199" s="99">
        <v>86.6</v>
      </c>
      <c r="O199" s="99">
        <v>79.7</v>
      </c>
      <c r="P199" s="99">
        <v>85.7</v>
      </c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</row>
    <row r="200" spans="1:48" s="22" customFormat="1" ht="12">
      <c r="A200" s="19">
        <v>122</v>
      </c>
      <c r="B200" s="478" t="s">
        <v>198</v>
      </c>
      <c r="C200" s="479"/>
      <c r="D200" s="24" t="s">
        <v>26</v>
      </c>
      <c r="E200" s="100">
        <v>66.3</v>
      </c>
      <c r="F200" s="57">
        <v>93.9</v>
      </c>
      <c r="G200" s="57">
        <v>69.900000000000006</v>
      </c>
      <c r="H200" s="99">
        <v>94.8</v>
      </c>
      <c r="I200" s="99">
        <v>68.7</v>
      </c>
      <c r="J200" s="99">
        <v>94.5</v>
      </c>
      <c r="K200" s="99">
        <v>72</v>
      </c>
      <c r="L200" s="99">
        <v>93.8</v>
      </c>
      <c r="M200" s="99">
        <v>76</v>
      </c>
      <c r="N200" s="99">
        <v>94.2</v>
      </c>
      <c r="O200" s="99">
        <v>76.599999999999994</v>
      </c>
      <c r="P200" s="99">
        <v>93.2</v>
      </c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</row>
    <row r="201" spans="1:48" s="22" customFormat="1" ht="12">
      <c r="A201" s="19">
        <v>123</v>
      </c>
      <c r="B201" s="478" t="s">
        <v>199</v>
      </c>
      <c r="C201" s="479"/>
      <c r="D201" s="24" t="s">
        <v>26</v>
      </c>
      <c r="E201" s="100">
        <v>62.5</v>
      </c>
      <c r="F201" s="57">
        <v>93.9</v>
      </c>
      <c r="G201" s="57">
        <v>65.7</v>
      </c>
      <c r="H201" s="99">
        <v>94.2</v>
      </c>
      <c r="I201" s="99">
        <v>65.099999999999994</v>
      </c>
      <c r="J201" s="99">
        <v>95.4</v>
      </c>
      <c r="K201" s="99">
        <v>64.900000000000006</v>
      </c>
      <c r="L201" s="99">
        <v>94.4</v>
      </c>
      <c r="M201" s="99">
        <v>71.2</v>
      </c>
      <c r="N201" s="99">
        <v>94.4</v>
      </c>
      <c r="O201" s="99">
        <v>71.7</v>
      </c>
      <c r="P201" s="99">
        <v>95.1</v>
      </c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</row>
    <row r="202" spans="1:48" s="22" customFormat="1" ht="12">
      <c r="A202" s="19">
        <v>124</v>
      </c>
      <c r="B202" s="478" t="s">
        <v>200</v>
      </c>
      <c r="C202" s="479"/>
      <c r="D202" s="24" t="s">
        <v>26</v>
      </c>
      <c r="E202" s="100">
        <v>57.8</v>
      </c>
      <c r="F202" s="57">
        <v>93.5</v>
      </c>
      <c r="G202" s="57">
        <v>61.3</v>
      </c>
      <c r="H202" s="99">
        <v>92.5</v>
      </c>
      <c r="I202" s="99">
        <v>61.1</v>
      </c>
      <c r="J202" s="99">
        <v>91.2</v>
      </c>
      <c r="K202" s="99">
        <v>59.4</v>
      </c>
      <c r="L202" s="99">
        <v>93.3</v>
      </c>
      <c r="M202" s="99">
        <v>64.599999999999994</v>
      </c>
      <c r="N202" s="99">
        <v>94.4</v>
      </c>
      <c r="O202" s="99">
        <v>65.8</v>
      </c>
      <c r="P202" s="99">
        <v>94.5</v>
      </c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</row>
    <row r="203" spans="1:48" s="22" customFormat="1" ht="12">
      <c r="A203" s="19">
        <v>125</v>
      </c>
      <c r="B203" s="478" t="s">
        <v>201</v>
      </c>
      <c r="C203" s="479"/>
      <c r="D203" s="24" t="s">
        <v>26</v>
      </c>
      <c r="E203" s="100">
        <v>49.7</v>
      </c>
      <c r="F203" s="57">
        <v>89.5</v>
      </c>
      <c r="G203" s="57">
        <v>50.9</v>
      </c>
      <c r="H203" s="99">
        <v>91</v>
      </c>
      <c r="I203" s="99">
        <v>54.8</v>
      </c>
      <c r="J203" s="99">
        <v>91.5</v>
      </c>
      <c r="K203" s="99">
        <v>58.3</v>
      </c>
      <c r="L203" s="99">
        <v>92.5</v>
      </c>
      <c r="M203" s="99">
        <v>59</v>
      </c>
      <c r="N203" s="99">
        <v>90.6</v>
      </c>
      <c r="O203" s="99">
        <v>57</v>
      </c>
      <c r="P203" s="99">
        <v>87.9</v>
      </c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</row>
    <row r="204" spans="1:48" s="22" customFormat="1" ht="12">
      <c r="A204" s="19">
        <v>126</v>
      </c>
      <c r="B204" s="478" t="s">
        <v>202</v>
      </c>
      <c r="C204" s="479"/>
      <c r="D204" s="24" t="s">
        <v>26</v>
      </c>
      <c r="E204" s="100">
        <v>35.5</v>
      </c>
      <c r="F204" s="57">
        <v>79.099999999999994</v>
      </c>
      <c r="G204" s="57">
        <v>39.299999999999997</v>
      </c>
      <c r="H204" s="99">
        <v>82</v>
      </c>
      <c r="I204" s="99">
        <v>41.3</v>
      </c>
      <c r="J204" s="99">
        <v>80.7</v>
      </c>
      <c r="K204" s="99">
        <v>43.3</v>
      </c>
      <c r="L204" s="99">
        <v>82.9</v>
      </c>
      <c r="M204" s="99">
        <v>42.3</v>
      </c>
      <c r="N204" s="99">
        <v>83</v>
      </c>
      <c r="O204" s="99">
        <v>44.4</v>
      </c>
      <c r="P204" s="99">
        <v>82.4</v>
      </c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</row>
    <row r="205" spans="1:48" s="22" customFormat="1" ht="12">
      <c r="A205" s="19">
        <v>127</v>
      </c>
      <c r="B205" s="478" t="s">
        <v>203</v>
      </c>
      <c r="C205" s="479"/>
      <c r="D205" s="24" t="s">
        <v>26</v>
      </c>
      <c r="E205" s="100">
        <v>22.6</v>
      </c>
      <c r="F205" s="57">
        <v>65.7</v>
      </c>
      <c r="G205" s="57">
        <v>23.8</v>
      </c>
      <c r="H205" s="99">
        <v>67.099999999999994</v>
      </c>
      <c r="I205" s="99">
        <v>22</v>
      </c>
      <c r="J205" s="99">
        <v>65.7</v>
      </c>
      <c r="K205" s="99">
        <v>22.2</v>
      </c>
      <c r="L205" s="99">
        <v>65.599999999999994</v>
      </c>
      <c r="M205" s="99">
        <v>21.9</v>
      </c>
      <c r="N205" s="99">
        <v>66.7</v>
      </c>
      <c r="O205" s="99">
        <v>24.3</v>
      </c>
      <c r="P205" s="99">
        <v>66.3</v>
      </c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</row>
    <row r="206" spans="1:48" s="22" customFormat="1" ht="12">
      <c r="A206" s="19">
        <v>128</v>
      </c>
      <c r="B206" s="478" t="s">
        <v>204</v>
      </c>
      <c r="C206" s="479"/>
      <c r="D206" s="24" t="s">
        <v>26</v>
      </c>
      <c r="E206" s="100">
        <v>11</v>
      </c>
      <c r="F206" s="57">
        <v>38.1</v>
      </c>
      <c r="G206" s="57">
        <v>16.100000000000001</v>
      </c>
      <c r="H206" s="99">
        <v>40.5</v>
      </c>
      <c r="I206" s="99">
        <v>11.4</v>
      </c>
      <c r="J206" s="99">
        <v>41.5</v>
      </c>
      <c r="K206" s="99">
        <v>11.9</v>
      </c>
      <c r="L206" s="99">
        <v>36.700000000000003</v>
      </c>
      <c r="M206" s="99">
        <v>11.5</v>
      </c>
      <c r="N206" s="99">
        <v>41.1</v>
      </c>
      <c r="O206" s="99">
        <v>13.8</v>
      </c>
      <c r="P206" s="99">
        <v>44.4</v>
      </c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</row>
    <row r="207" spans="1:48" s="22" customFormat="1" ht="12">
      <c r="A207" s="19">
        <v>129</v>
      </c>
      <c r="B207" s="478" t="s">
        <v>196</v>
      </c>
      <c r="C207" s="479"/>
      <c r="D207" s="24" t="s">
        <v>26</v>
      </c>
      <c r="E207" s="100">
        <v>2.1</v>
      </c>
      <c r="F207" s="57">
        <v>6</v>
      </c>
      <c r="G207" s="57">
        <v>2.2999999999999998</v>
      </c>
      <c r="H207" s="99">
        <v>7.3</v>
      </c>
      <c r="I207" s="99">
        <v>2.5</v>
      </c>
      <c r="J207" s="99">
        <v>7.3</v>
      </c>
      <c r="K207" s="99">
        <v>1.6</v>
      </c>
      <c r="L207" s="99">
        <v>6.5</v>
      </c>
      <c r="M207" s="99">
        <v>1.9</v>
      </c>
      <c r="N207" s="99">
        <v>6</v>
      </c>
      <c r="O207" s="99">
        <v>2.5</v>
      </c>
      <c r="P207" s="99">
        <v>7.2</v>
      </c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</row>
    <row r="208" spans="1:48" s="22" customFormat="1" ht="12">
      <c r="A208" s="19">
        <v>130</v>
      </c>
      <c r="B208" s="472" t="s">
        <v>205</v>
      </c>
      <c r="C208" s="473"/>
      <c r="D208" s="24" t="s">
        <v>88</v>
      </c>
      <c r="E208" s="98">
        <v>260</v>
      </c>
      <c r="F208" s="98">
        <v>352</v>
      </c>
      <c r="G208" s="98">
        <v>271</v>
      </c>
      <c r="H208" s="98">
        <v>360</v>
      </c>
      <c r="I208" s="98">
        <v>273</v>
      </c>
      <c r="J208" s="98">
        <v>365</v>
      </c>
      <c r="K208" s="98">
        <v>277</v>
      </c>
      <c r="L208" s="98">
        <v>368</v>
      </c>
      <c r="M208" s="98">
        <v>291</v>
      </c>
      <c r="N208" s="98">
        <v>370</v>
      </c>
      <c r="O208" s="98">
        <v>294</v>
      </c>
      <c r="P208" s="98">
        <v>372</v>
      </c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2"/>
      <c r="AO208" s="42"/>
      <c r="AP208" s="42"/>
      <c r="AQ208" s="42"/>
      <c r="AR208" s="42"/>
      <c r="AS208" s="42"/>
      <c r="AT208" s="42"/>
      <c r="AU208" s="42"/>
      <c r="AV208" s="42"/>
    </row>
    <row r="209" spans="1:48" s="22" customFormat="1" ht="12">
      <c r="A209" s="19"/>
      <c r="C209" s="64" t="s">
        <v>206</v>
      </c>
      <c r="D209" s="24" t="s">
        <v>26</v>
      </c>
      <c r="E209" s="123">
        <v>42.42</v>
      </c>
      <c r="F209" s="123">
        <v>57.58</v>
      </c>
      <c r="G209" s="123">
        <v>42.93</v>
      </c>
      <c r="H209" s="123">
        <v>57.07</v>
      </c>
      <c r="I209" s="123">
        <v>42.76</v>
      </c>
      <c r="J209" s="123">
        <v>57.24</v>
      </c>
      <c r="K209" s="123">
        <v>42.97</v>
      </c>
      <c r="L209" s="123">
        <v>57.03</v>
      </c>
      <c r="M209" s="123">
        <v>43.97</v>
      </c>
      <c r="N209" s="123">
        <v>56.03</v>
      </c>
      <c r="O209" s="123">
        <v>44.13</v>
      </c>
      <c r="P209" s="123">
        <v>55.87</v>
      </c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2"/>
      <c r="AO209" s="42"/>
      <c r="AP209" s="42"/>
      <c r="AQ209" s="42"/>
      <c r="AR209" s="42"/>
      <c r="AS209" s="42"/>
      <c r="AT209" s="42"/>
      <c r="AU209" s="42"/>
      <c r="AV209" s="42"/>
    </row>
    <row r="210" spans="1:48" s="22" customFormat="1" ht="12">
      <c r="A210" s="19">
        <v>131</v>
      </c>
      <c r="B210" s="478" t="s">
        <v>207</v>
      </c>
      <c r="C210" s="479"/>
      <c r="D210" s="24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2"/>
      <c r="AO210" s="42"/>
      <c r="AP210" s="42"/>
      <c r="AQ210" s="42"/>
      <c r="AR210" s="42"/>
      <c r="AS210" s="42"/>
      <c r="AT210" s="42"/>
      <c r="AU210" s="42"/>
      <c r="AV210" s="42"/>
    </row>
    <row r="211" spans="1:48" s="22" customFormat="1" ht="12">
      <c r="A211" s="19"/>
      <c r="C211" s="64" t="s">
        <v>89</v>
      </c>
      <c r="D211" s="24" t="s">
        <v>26</v>
      </c>
      <c r="E211" s="101">
        <v>0.44800754539023818</v>
      </c>
      <c r="F211" s="101">
        <v>1.6672455713789509</v>
      </c>
      <c r="G211" s="101">
        <v>0.38207711010767631</v>
      </c>
      <c r="H211" s="101">
        <v>1.4193096197652006</v>
      </c>
      <c r="I211" s="101">
        <v>0.46772684752104776</v>
      </c>
      <c r="J211" s="101">
        <v>1.275331935709294</v>
      </c>
      <c r="K211" s="101">
        <v>0.34908075401442862</v>
      </c>
      <c r="L211" s="101">
        <v>1.1748202700333159</v>
      </c>
      <c r="M211" s="101">
        <v>0.36388446668182856</v>
      </c>
      <c r="N211" s="101">
        <v>1.3207210422987685</v>
      </c>
      <c r="O211" s="101">
        <v>0.45320643553138457</v>
      </c>
      <c r="P211" s="101">
        <v>1.3781993914444246</v>
      </c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2"/>
      <c r="AO211" s="42"/>
      <c r="AP211" s="42"/>
      <c r="AQ211" s="42"/>
      <c r="AR211" s="42"/>
      <c r="AS211" s="42"/>
      <c r="AT211" s="42"/>
      <c r="AU211" s="42"/>
      <c r="AV211" s="42"/>
    </row>
    <row r="212" spans="1:48" s="22" customFormat="1" ht="12">
      <c r="A212" s="19"/>
      <c r="C212" s="64" t="s">
        <v>208</v>
      </c>
      <c r="D212" s="24" t="s">
        <v>26</v>
      </c>
      <c r="E212" s="101">
        <v>19.358641829757136</v>
      </c>
      <c r="F212" s="101">
        <v>37.617228204237584</v>
      </c>
      <c r="G212" s="101">
        <v>14.31052448766933</v>
      </c>
      <c r="H212" s="101">
        <v>36.814438408971441</v>
      </c>
      <c r="I212" s="101">
        <v>19.574368568755844</v>
      </c>
      <c r="J212" s="101">
        <v>40.041928721174003</v>
      </c>
      <c r="K212" s="101">
        <v>19.315801722131717</v>
      </c>
      <c r="L212" s="101">
        <v>41.399263545502365</v>
      </c>
      <c r="M212" s="101">
        <v>20.036388446668184</v>
      </c>
      <c r="N212" s="101">
        <v>40.157058718543638</v>
      </c>
      <c r="O212" s="101">
        <v>19.442556084296399</v>
      </c>
      <c r="P212" s="101">
        <v>40.86271702165741</v>
      </c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2"/>
      <c r="AO212" s="42"/>
      <c r="AP212" s="42"/>
      <c r="AQ212" s="42"/>
      <c r="AR212" s="42"/>
      <c r="AS212" s="42"/>
      <c r="AT212" s="42"/>
      <c r="AU212" s="42"/>
      <c r="AV212" s="42"/>
    </row>
    <row r="213" spans="1:48" s="22" customFormat="1" ht="12">
      <c r="A213" s="19"/>
      <c r="C213" s="64" t="s">
        <v>209</v>
      </c>
      <c r="D213" s="24" t="s">
        <v>26</v>
      </c>
      <c r="E213" s="101">
        <v>80.193350624852627</v>
      </c>
      <c r="F213" s="101">
        <v>60.715526224383467</v>
      </c>
      <c r="G213" s="101">
        <v>59.881903438693982</v>
      </c>
      <c r="H213" s="101">
        <v>61.766251971263365</v>
      </c>
      <c r="I213" s="101">
        <v>79.957904583723106</v>
      </c>
      <c r="J213" s="101">
        <v>58.682739343116694</v>
      </c>
      <c r="K213" s="101">
        <v>80.335117523853853</v>
      </c>
      <c r="L213" s="101">
        <v>57.42591618446432</v>
      </c>
      <c r="M213" s="101">
        <v>79.599727086649992</v>
      </c>
      <c r="N213" s="101">
        <v>58.522220239157598</v>
      </c>
      <c r="O213" s="101">
        <v>80.104237480172216</v>
      </c>
      <c r="P213" s="101">
        <v>57.75908358689815</v>
      </c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2"/>
      <c r="AO213" s="42"/>
      <c r="AP213" s="42"/>
      <c r="AQ213" s="42"/>
      <c r="AR213" s="42"/>
      <c r="AS213" s="42"/>
      <c r="AT213" s="42"/>
      <c r="AU213" s="42"/>
      <c r="AV213" s="42"/>
    </row>
    <row r="214" spans="1:48" s="22" customFormat="1" ht="12">
      <c r="A214" s="19">
        <v>132</v>
      </c>
      <c r="B214" s="478" t="s">
        <v>283</v>
      </c>
      <c r="C214" s="479"/>
      <c r="D214" s="24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2"/>
      <c r="AO214" s="42"/>
      <c r="AP214" s="42"/>
      <c r="AQ214" s="42"/>
      <c r="AR214" s="42"/>
      <c r="AS214" s="42"/>
      <c r="AT214" s="42"/>
      <c r="AU214" s="42"/>
      <c r="AV214" s="42"/>
    </row>
    <row r="215" spans="1:48" s="22" customFormat="1" ht="12">
      <c r="A215" s="19"/>
      <c r="C215" s="64" t="s">
        <v>210</v>
      </c>
      <c r="D215" s="24" t="s">
        <v>26</v>
      </c>
      <c r="E215" s="101">
        <v>2.0509193776520509</v>
      </c>
      <c r="F215" s="101">
        <v>8.6662035428968398</v>
      </c>
      <c r="G215" s="101">
        <v>2.1663172606568835</v>
      </c>
      <c r="H215" s="101">
        <v>8.5509024005607142</v>
      </c>
      <c r="I215" s="101">
        <v>1.9176800748362957</v>
      </c>
      <c r="J215" s="101">
        <v>7.9140461215932918</v>
      </c>
      <c r="K215" s="101">
        <v>1.8850360716779151</v>
      </c>
      <c r="L215" s="101">
        <v>7.1190601437839724</v>
      </c>
      <c r="M215" s="101">
        <v>1.6374801000682282</v>
      </c>
      <c r="N215" s="101">
        <v>7.8886310904872383</v>
      </c>
      <c r="O215" s="101">
        <v>2.1753908905506458</v>
      </c>
      <c r="P215" s="101">
        <v>7.6606407732235553</v>
      </c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2"/>
      <c r="AO215" s="42"/>
      <c r="AP215" s="42"/>
      <c r="AQ215" s="42"/>
      <c r="AR215" s="42"/>
      <c r="AS215" s="42"/>
      <c r="AT215" s="42"/>
      <c r="AU215" s="42"/>
      <c r="AV215" s="42"/>
    </row>
    <row r="216" spans="1:48" s="22" customFormat="1" ht="12">
      <c r="A216" s="19"/>
      <c r="C216" s="64" t="s">
        <v>211</v>
      </c>
      <c r="D216" s="24" t="s">
        <v>26</v>
      </c>
      <c r="E216" s="101">
        <v>26.779820839226776</v>
      </c>
      <c r="F216" s="101">
        <v>32.042375824939214</v>
      </c>
      <c r="G216" s="101">
        <v>26.438388073608198</v>
      </c>
      <c r="H216" s="101">
        <v>30.909409497108815</v>
      </c>
      <c r="I216" s="101">
        <v>27.946679139382603</v>
      </c>
      <c r="J216" s="101">
        <v>31.464011180992312</v>
      </c>
      <c r="K216" s="101">
        <v>30.23039329764952</v>
      </c>
      <c r="L216" s="101">
        <v>31.562335612835351</v>
      </c>
      <c r="M216" s="101">
        <v>30.361610188765063</v>
      </c>
      <c r="N216" s="101">
        <v>31.750847760128497</v>
      </c>
      <c r="O216" s="101">
        <v>32.562882392929978</v>
      </c>
      <c r="P216" s="101">
        <v>32.575621979595489</v>
      </c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2"/>
      <c r="AO216" s="42"/>
      <c r="AP216" s="42"/>
      <c r="AQ216" s="42"/>
      <c r="AR216" s="42"/>
      <c r="AS216" s="42"/>
      <c r="AT216" s="42"/>
      <c r="AU216" s="42"/>
      <c r="AV216" s="42"/>
    </row>
    <row r="217" spans="1:48" s="22" customFormat="1" ht="12">
      <c r="A217" s="19"/>
      <c r="C217" s="64" t="s">
        <v>212</v>
      </c>
      <c r="D217" s="24" t="s">
        <v>26</v>
      </c>
      <c r="E217" s="101">
        <v>16.525223950966524</v>
      </c>
      <c r="F217" s="101">
        <v>36.332059742966308</v>
      </c>
      <c r="G217" s="101">
        <v>15.886326578150477</v>
      </c>
      <c r="H217" s="101">
        <v>36.779393727001924</v>
      </c>
      <c r="I217" s="101">
        <v>16.674462114125351</v>
      </c>
      <c r="J217" s="101">
        <v>38.032844164919631</v>
      </c>
      <c r="K217" s="101">
        <v>15.313009076099604</v>
      </c>
      <c r="L217" s="101">
        <v>38.225495353322813</v>
      </c>
      <c r="M217" s="101">
        <v>15.146690925631113</v>
      </c>
      <c r="N217" s="101">
        <v>36.998036766018203</v>
      </c>
      <c r="O217" s="101">
        <v>15.046453659641967</v>
      </c>
      <c r="P217" s="101">
        <v>37.551458743511724</v>
      </c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2"/>
      <c r="AO217" s="42"/>
      <c r="AP217" s="42"/>
      <c r="AQ217" s="42"/>
      <c r="AR217" s="42"/>
      <c r="AS217" s="42"/>
      <c r="AT217" s="42"/>
      <c r="AU217" s="42"/>
      <c r="AV217" s="42"/>
    </row>
    <row r="218" spans="1:48" s="22" customFormat="1" ht="12">
      <c r="A218" s="19"/>
      <c r="C218" s="64" t="s">
        <v>213</v>
      </c>
      <c r="D218" s="24" t="s">
        <v>26</v>
      </c>
      <c r="E218" s="101">
        <v>54.644035832154636</v>
      </c>
      <c r="F218" s="101">
        <v>22.95936088919764</v>
      </c>
      <c r="G218" s="101">
        <v>55.508968087584435</v>
      </c>
      <c r="H218" s="101">
        <v>23.760294375328545</v>
      </c>
      <c r="I218" s="101">
        <v>53.461178671655752</v>
      </c>
      <c r="J218" s="101">
        <v>22.589098532494759</v>
      </c>
      <c r="K218" s="101">
        <v>52.571561554572952</v>
      </c>
      <c r="L218" s="101">
        <v>23.093108890057863</v>
      </c>
      <c r="M218" s="101">
        <v>52.854218785535586</v>
      </c>
      <c r="N218" s="101">
        <v>23.362484383366052</v>
      </c>
      <c r="O218" s="101">
        <v>50.215273056877422</v>
      </c>
      <c r="P218" s="101">
        <v>22.212278503669232</v>
      </c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2"/>
      <c r="AO218" s="42"/>
      <c r="AP218" s="42"/>
      <c r="AQ218" s="42"/>
      <c r="AR218" s="42"/>
      <c r="AS218" s="42"/>
      <c r="AT218" s="42"/>
      <c r="AU218" s="42"/>
      <c r="AV218" s="42"/>
    </row>
    <row r="219" spans="1:48" s="22" customFormat="1" ht="12">
      <c r="A219" s="19">
        <v>133</v>
      </c>
      <c r="B219" s="478" t="s">
        <v>284</v>
      </c>
      <c r="C219" s="479"/>
      <c r="D219" s="24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2"/>
      <c r="AO219" s="42"/>
      <c r="AP219" s="42"/>
      <c r="AQ219" s="42"/>
      <c r="AR219" s="42"/>
      <c r="AS219" s="42"/>
      <c r="AT219" s="42"/>
      <c r="AU219" s="42"/>
      <c r="AV219" s="42"/>
    </row>
    <row r="220" spans="1:48" s="22" customFormat="1" ht="12">
      <c r="A220" s="19"/>
      <c r="C220" s="64" t="s">
        <v>214</v>
      </c>
      <c r="D220" s="24" t="s">
        <v>26</v>
      </c>
      <c r="E220" s="101">
        <v>2.3815137939165294</v>
      </c>
      <c r="F220" s="101">
        <v>8.8209758638652538</v>
      </c>
      <c r="G220" s="101">
        <v>2.771308802980903</v>
      </c>
      <c r="H220" s="101">
        <v>8.9889609251796045</v>
      </c>
      <c r="I220" s="101">
        <v>2.3386342376052389</v>
      </c>
      <c r="J220" s="101">
        <v>8.5429769392033545</v>
      </c>
      <c r="K220" s="101">
        <v>2.9315960912052121</v>
      </c>
      <c r="L220" s="101">
        <v>7.9957916885849549</v>
      </c>
      <c r="M220" s="101">
        <v>2.3197634750966567</v>
      </c>
      <c r="N220" s="101">
        <v>7.8350883455291802</v>
      </c>
      <c r="O220" s="101">
        <v>2.5158658204895743</v>
      </c>
      <c r="P220" s="101">
        <v>7.6427420798281718</v>
      </c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2"/>
      <c r="AO220" s="42"/>
      <c r="AP220" s="42"/>
      <c r="AQ220" s="42"/>
      <c r="AR220" s="42"/>
      <c r="AS220" s="42"/>
      <c r="AT220" s="42"/>
      <c r="AU220" s="42"/>
      <c r="AV220" s="42"/>
    </row>
    <row r="221" spans="1:48" s="22" customFormat="1" ht="12">
      <c r="A221" s="19"/>
      <c r="C221" s="64" t="s">
        <v>215</v>
      </c>
      <c r="D221" s="24" t="s">
        <v>26</v>
      </c>
      <c r="E221" s="101">
        <v>8.8894128743220939</v>
      </c>
      <c r="F221" s="101">
        <v>15.419343636047925</v>
      </c>
      <c r="G221" s="101">
        <v>9.3851886353050773</v>
      </c>
      <c r="H221" s="101">
        <v>16.365866479761696</v>
      </c>
      <c r="I221" s="101">
        <v>9.6585594013096348</v>
      </c>
      <c r="J221" s="101">
        <v>15.338923829489866</v>
      </c>
      <c r="K221" s="101">
        <v>9.4229874360167525</v>
      </c>
      <c r="L221" s="101">
        <v>14.062773978607748</v>
      </c>
      <c r="M221" s="101">
        <v>8.346599954514442</v>
      </c>
      <c r="N221" s="101">
        <v>14.670712118507941</v>
      </c>
      <c r="O221" s="101">
        <v>9.0208522212148683</v>
      </c>
      <c r="P221" s="101">
        <v>14.283157329514948</v>
      </c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2"/>
      <c r="AO221" s="42"/>
      <c r="AP221" s="42"/>
      <c r="AQ221" s="42"/>
      <c r="AR221" s="42"/>
      <c r="AS221" s="42"/>
      <c r="AT221" s="42"/>
      <c r="AU221" s="42"/>
      <c r="AV221" s="42"/>
    </row>
    <row r="222" spans="1:48" s="22" customFormat="1" ht="12">
      <c r="A222" s="19"/>
      <c r="C222" s="64" t="s">
        <v>216</v>
      </c>
      <c r="D222" s="24" t="s">
        <v>26</v>
      </c>
      <c r="E222" s="101">
        <v>66.163640650789915</v>
      </c>
      <c r="F222" s="101">
        <v>60.687619378364296</v>
      </c>
      <c r="G222" s="101">
        <v>64.741499767116906</v>
      </c>
      <c r="H222" s="101">
        <v>59.80374978097074</v>
      </c>
      <c r="I222" s="101">
        <v>65.434985968194582</v>
      </c>
      <c r="J222" s="101">
        <v>61.547868623340321</v>
      </c>
      <c r="K222" s="101">
        <v>65.123313168915772</v>
      </c>
      <c r="L222" s="101">
        <v>63.159740487462749</v>
      </c>
      <c r="M222" s="101">
        <v>68.728678644530362</v>
      </c>
      <c r="N222" s="101">
        <v>63.216134213814037</v>
      </c>
      <c r="O222" s="101">
        <v>68.404351767905709</v>
      </c>
      <c r="P222" s="101">
        <v>64.739574011097204</v>
      </c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2"/>
      <c r="AO222" s="42"/>
      <c r="AP222" s="42"/>
      <c r="AQ222" s="42"/>
      <c r="AR222" s="42"/>
      <c r="AS222" s="42"/>
      <c r="AT222" s="42"/>
      <c r="AU222" s="42"/>
      <c r="AV222" s="42"/>
    </row>
    <row r="223" spans="1:48" s="22" customFormat="1" ht="12">
      <c r="A223" s="19"/>
      <c r="C223" s="64" t="s">
        <v>217</v>
      </c>
      <c r="D223" s="24" t="s">
        <v>26</v>
      </c>
      <c r="E223" s="101">
        <v>11.813251591605754</v>
      </c>
      <c r="F223" s="101">
        <v>12.745268275742315</v>
      </c>
      <c r="G223" s="101">
        <v>12.62226362366092</v>
      </c>
      <c r="H223" s="101">
        <v>12.248116348344139</v>
      </c>
      <c r="I223" s="101">
        <v>13.564078578110383</v>
      </c>
      <c r="J223" s="101">
        <v>12.281621243885397</v>
      </c>
      <c r="K223" s="101">
        <v>13.704048394602141</v>
      </c>
      <c r="L223" s="101">
        <v>12.502191828862003</v>
      </c>
      <c r="M223" s="101">
        <v>11.257675687969071</v>
      </c>
      <c r="N223" s="101">
        <v>11.975727288952347</v>
      </c>
      <c r="O223" s="101">
        <v>11.287398005439711</v>
      </c>
      <c r="P223" s="101">
        <v>11.132987291927689</v>
      </c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2"/>
      <c r="AO223" s="42"/>
      <c r="AP223" s="42"/>
      <c r="AQ223" s="42"/>
      <c r="AR223" s="42"/>
      <c r="AS223" s="42"/>
      <c r="AT223" s="42"/>
      <c r="AU223" s="42"/>
      <c r="AV223" s="42"/>
    </row>
    <row r="224" spans="1:48" s="22" customFormat="1" ht="12">
      <c r="A224" s="72"/>
      <c r="B224" s="109"/>
      <c r="C224" s="110" t="s">
        <v>218</v>
      </c>
      <c r="D224" s="73" t="s">
        <v>26</v>
      </c>
      <c r="E224" s="111">
        <v>10.752181089365715</v>
      </c>
      <c r="F224" s="111">
        <v>2.3267928459802047</v>
      </c>
      <c r="G224" s="111">
        <v>10.47973917093619</v>
      </c>
      <c r="H224" s="111">
        <v>2.5933064657438236</v>
      </c>
      <c r="I224" s="111">
        <v>9.0037418147801702</v>
      </c>
      <c r="J224" s="111">
        <v>2.2886093640810627</v>
      </c>
      <c r="K224" s="111">
        <v>8.8180549092601215</v>
      </c>
      <c r="L224" s="111">
        <v>2.279502016482553</v>
      </c>
      <c r="M224" s="111">
        <v>9.3472822378894698</v>
      </c>
      <c r="N224" s="111">
        <v>2.3023380331965018</v>
      </c>
      <c r="O224" s="111">
        <v>8.7715321849501375</v>
      </c>
      <c r="P224" s="111">
        <v>2.201539287632003</v>
      </c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2"/>
      <c r="AO224" s="42"/>
      <c r="AP224" s="42"/>
      <c r="AQ224" s="42"/>
      <c r="AR224" s="42"/>
      <c r="AS224" s="42"/>
      <c r="AT224" s="42"/>
      <c r="AU224" s="42"/>
      <c r="AV224" s="42"/>
    </row>
    <row r="225" spans="1:16" s="22" customFormat="1" ht="12">
      <c r="A225" s="19">
        <v>134</v>
      </c>
      <c r="B225" s="472" t="s">
        <v>219</v>
      </c>
      <c r="C225" s="473"/>
      <c r="D225" s="24" t="s">
        <v>88</v>
      </c>
      <c r="E225" s="69">
        <v>13</v>
      </c>
      <c r="F225" s="69">
        <v>22</v>
      </c>
      <c r="G225" s="70">
        <v>13</v>
      </c>
      <c r="H225" s="70">
        <v>21</v>
      </c>
      <c r="I225" s="70">
        <v>11</v>
      </c>
      <c r="J225" s="70">
        <v>19</v>
      </c>
      <c r="K225" s="71">
        <v>11</v>
      </c>
      <c r="L225" s="70">
        <v>17</v>
      </c>
      <c r="M225" s="70">
        <v>12</v>
      </c>
      <c r="N225" s="70">
        <v>16</v>
      </c>
      <c r="O225" s="70">
        <v>11</v>
      </c>
      <c r="P225" s="70">
        <v>18</v>
      </c>
    </row>
    <row r="226" spans="1:16" s="22" customFormat="1" ht="12">
      <c r="A226" s="19">
        <v>135</v>
      </c>
      <c r="B226" s="472" t="s">
        <v>220</v>
      </c>
      <c r="C226" s="473"/>
      <c r="D226" s="24" t="s">
        <v>26</v>
      </c>
      <c r="E226" s="102">
        <v>4.8</v>
      </c>
      <c r="F226" s="102">
        <v>5.9</v>
      </c>
      <c r="G226" s="61">
        <v>4.7</v>
      </c>
      <c r="H226" s="61">
        <v>5.6</v>
      </c>
      <c r="I226" s="66">
        <v>4</v>
      </c>
      <c r="J226" s="61">
        <v>5</v>
      </c>
      <c r="K226" s="66">
        <v>3.9</v>
      </c>
      <c r="L226" s="61">
        <v>4.5</v>
      </c>
      <c r="M226" s="66">
        <v>4</v>
      </c>
      <c r="N226" s="61">
        <v>4.3</v>
      </c>
      <c r="O226" s="66">
        <v>3.6</v>
      </c>
      <c r="P226" s="61">
        <v>4.5999999999999996</v>
      </c>
    </row>
    <row r="227" spans="1:16" s="22" customFormat="1" ht="12">
      <c r="A227" s="19"/>
      <c r="B227" s="482" t="s">
        <v>221</v>
      </c>
      <c r="C227" s="483"/>
      <c r="D227" s="24"/>
      <c r="E227" s="45"/>
      <c r="F227" s="45"/>
      <c r="G227" s="45"/>
      <c r="H227" s="45"/>
      <c r="I227" s="45"/>
      <c r="J227" s="45"/>
      <c r="K227" s="45"/>
      <c r="L227" s="45"/>
      <c r="M227" s="46"/>
      <c r="N227" s="46"/>
      <c r="O227" s="46"/>
      <c r="P227" s="46"/>
    </row>
    <row r="228" spans="1:16" s="22" customFormat="1" ht="12">
      <c r="A228" s="19">
        <v>136</v>
      </c>
      <c r="B228" s="478" t="s">
        <v>189</v>
      </c>
      <c r="C228" s="479"/>
      <c r="D228" s="24" t="s">
        <v>26</v>
      </c>
      <c r="E228" s="60">
        <v>3</v>
      </c>
      <c r="F228" s="60">
        <v>2.8</v>
      </c>
      <c r="G228" s="60">
        <v>0.7</v>
      </c>
      <c r="H228" s="60">
        <v>0.9</v>
      </c>
      <c r="I228" s="60">
        <v>0.9</v>
      </c>
      <c r="J228" s="60">
        <v>2.6</v>
      </c>
      <c r="K228" s="66">
        <v>0.3</v>
      </c>
      <c r="L228" s="58" t="s">
        <v>90</v>
      </c>
      <c r="M228" s="66">
        <v>0.5</v>
      </c>
      <c r="N228" s="66">
        <v>3.4</v>
      </c>
      <c r="O228" s="59" t="s">
        <v>90</v>
      </c>
      <c r="P228" s="66">
        <v>12</v>
      </c>
    </row>
    <row r="229" spans="1:16" s="22" customFormat="1" ht="12">
      <c r="A229" s="19">
        <v>137</v>
      </c>
      <c r="B229" s="478" t="s">
        <v>34</v>
      </c>
      <c r="C229" s="479"/>
      <c r="D229" s="24" t="s">
        <v>26</v>
      </c>
      <c r="E229" s="60">
        <v>3.2</v>
      </c>
      <c r="F229" s="60">
        <v>6.3</v>
      </c>
      <c r="G229" s="60">
        <v>2.4</v>
      </c>
      <c r="H229" s="60">
        <v>6.8</v>
      </c>
      <c r="I229" s="60">
        <v>2</v>
      </c>
      <c r="J229" s="60">
        <v>5.2</v>
      </c>
      <c r="K229" s="66">
        <v>1.5</v>
      </c>
      <c r="L229" s="66">
        <v>3.4</v>
      </c>
      <c r="M229" s="66">
        <v>1.5</v>
      </c>
      <c r="N229" s="66">
        <v>3.5</v>
      </c>
      <c r="O229" s="66">
        <v>1.2</v>
      </c>
      <c r="P229" s="66">
        <v>5.8</v>
      </c>
    </row>
    <row r="230" spans="1:16" s="22" customFormat="1" ht="12">
      <c r="A230" s="19">
        <v>138</v>
      </c>
      <c r="B230" s="478" t="s">
        <v>190</v>
      </c>
      <c r="C230" s="479"/>
      <c r="D230" s="24" t="s">
        <v>26</v>
      </c>
      <c r="E230" s="62">
        <v>6.5</v>
      </c>
      <c r="F230" s="62">
        <v>7.6</v>
      </c>
      <c r="G230" s="62">
        <v>4.7</v>
      </c>
      <c r="H230" s="62">
        <v>7.9</v>
      </c>
      <c r="I230" s="61">
        <v>3</v>
      </c>
      <c r="J230" s="61">
        <v>5.6</v>
      </c>
      <c r="K230" s="62">
        <v>2.9</v>
      </c>
      <c r="L230" s="62">
        <v>5.4</v>
      </c>
      <c r="M230" s="62">
        <v>3</v>
      </c>
      <c r="N230" s="62">
        <v>4.7</v>
      </c>
      <c r="O230" s="62">
        <v>3.4</v>
      </c>
      <c r="P230" s="62">
        <v>5</v>
      </c>
    </row>
    <row r="231" spans="1:16" s="22" customFormat="1" ht="12">
      <c r="A231" s="19">
        <v>139</v>
      </c>
      <c r="B231" s="478" t="s">
        <v>31</v>
      </c>
      <c r="C231" s="479"/>
      <c r="D231" s="24" t="s">
        <v>26</v>
      </c>
      <c r="E231" s="60">
        <v>4.7</v>
      </c>
      <c r="F231" s="60">
        <v>4.5</v>
      </c>
      <c r="G231" s="60">
        <v>4.3</v>
      </c>
      <c r="H231" s="60">
        <v>7</v>
      </c>
      <c r="I231" s="60">
        <v>2.6</v>
      </c>
      <c r="J231" s="60">
        <v>5.7</v>
      </c>
      <c r="K231" s="66">
        <v>5.5</v>
      </c>
      <c r="L231" s="66">
        <v>3.2</v>
      </c>
      <c r="M231" s="66">
        <v>4.3</v>
      </c>
      <c r="N231" s="66">
        <v>3.1</v>
      </c>
      <c r="O231" s="102">
        <v>3.9</v>
      </c>
      <c r="P231" s="102">
        <v>4.0999999999999996</v>
      </c>
    </row>
    <row r="232" spans="1:16" s="22" customFormat="1" ht="12">
      <c r="A232" s="19">
        <v>140</v>
      </c>
      <c r="B232" s="478" t="s">
        <v>32</v>
      </c>
      <c r="C232" s="479"/>
      <c r="D232" s="24" t="s">
        <v>26</v>
      </c>
      <c r="E232" s="60">
        <v>5.0999999999999996</v>
      </c>
      <c r="F232" s="60">
        <v>7.3</v>
      </c>
      <c r="G232" s="60">
        <v>5.0999999999999996</v>
      </c>
      <c r="H232" s="60">
        <v>6.4</v>
      </c>
      <c r="I232" s="60">
        <v>4.8</v>
      </c>
      <c r="J232" s="60">
        <v>5.6</v>
      </c>
      <c r="K232" s="66">
        <v>4.7</v>
      </c>
      <c r="L232" s="66">
        <v>5.5</v>
      </c>
      <c r="M232" s="66">
        <v>4.4000000000000004</v>
      </c>
      <c r="N232" s="66">
        <v>4</v>
      </c>
      <c r="O232" s="66">
        <v>3.6</v>
      </c>
      <c r="P232" s="66">
        <v>4.8</v>
      </c>
    </row>
    <row r="233" spans="1:16" s="22" customFormat="1" ht="12">
      <c r="A233" s="19">
        <v>141</v>
      </c>
      <c r="B233" s="478" t="s">
        <v>191</v>
      </c>
      <c r="C233" s="479"/>
      <c r="D233" s="24" t="s">
        <v>26</v>
      </c>
      <c r="E233" s="62">
        <v>3.6</v>
      </c>
      <c r="F233" s="62">
        <v>5.2</v>
      </c>
      <c r="G233" s="62">
        <v>5.0999999999999996</v>
      </c>
      <c r="H233" s="62">
        <v>4.3</v>
      </c>
      <c r="I233" s="103">
        <v>4</v>
      </c>
      <c r="J233" s="103">
        <v>4.5999999999999996</v>
      </c>
      <c r="K233" s="62">
        <v>3.2</v>
      </c>
      <c r="L233" s="62">
        <v>4.2</v>
      </c>
      <c r="M233" s="62">
        <v>4.7</v>
      </c>
      <c r="N233" s="62">
        <v>4.5</v>
      </c>
      <c r="O233" s="62">
        <v>3.2</v>
      </c>
      <c r="P233" s="62">
        <v>4.5</v>
      </c>
    </row>
    <row r="234" spans="1:16" s="22" customFormat="1" ht="12">
      <c r="A234" s="19">
        <v>142</v>
      </c>
      <c r="B234" s="478" t="s">
        <v>192</v>
      </c>
      <c r="C234" s="479"/>
      <c r="D234" s="24" t="s">
        <v>26</v>
      </c>
      <c r="E234" s="61">
        <v>6.1</v>
      </c>
      <c r="F234" s="61">
        <v>3.5</v>
      </c>
      <c r="G234" s="61">
        <v>5.2</v>
      </c>
      <c r="H234" s="61">
        <v>3.2</v>
      </c>
      <c r="I234" s="61">
        <v>4.9000000000000004</v>
      </c>
      <c r="J234" s="61">
        <v>3.6</v>
      </c>
      <c r="K234" s="61">
        <v>4.5</v>
      </c>
      <c r="L234" s="61">
        <v>3.5</v>
      </c>
      <c r="M234" s="62">
        <v>4</v>
      </c>
      <c r="N234" s="62">
        <v>4.7</v>
      </c>
      <c r="O234" s="62">
        <v>4.5</v>
      </c>
      <c r="P234" s="62">
        <v>4.2</v>
      </c>
    </row>
    <row r="235" spans="1:16" s="22" customFormat="1" ht="12">
      <c r="A235" s="19"/>
      <c r="B235" s="482" t="s">
        <v>222</v>
      </c>
      <c r="C235" s="483"/>
      <c r="D235" s="24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2" customFormat="1" ht="12">
      <c r="A236" s="19">
        <v>143</v>
      </c>
      <c r="B236" s="478" t="s">
        <v>195</v>
      </c>
      <c r="C236" s="479"/>
      <c r="D236" s="24" t="s">
        <v>26</v>
      </c>
      <c r="E236" s="60">
        <v>10.199999999999999</v>
      </c>
      <c r="F236" s="60">
        <v>15</v>
      </c>
      <c r="G236" s="60">
        <v>11.3</v>
      </c>
      <c r="H236" s="60">
        <v>13.5</v>
      </c>
      <c r="I236" s="60">
        <v>10</v>
      </c>
      <c r="J236" s="60">
        <v>13.1</v>
      </c>
      <c r="K236" s="66">
        <v>11.4</v>
      </c>
      <c r="L236" s="58">
        <v>12.1</v>
      </c>
      <c r="M236" s="66">
        <v>9</v>
      </c>
      <c r="N236" s="66">
        <v>11.9</v>
      </c>
      <c r="O236" s="59">
        <v>11.5</v>
      </c>
      <c r="P236" s="66">
        <v>10.3</v>
      </c>
    </row>
    <row r="237" spans="1:16" s="22" customFormat="1" ht="12">
      <c r="A237" s="19">
        <v>144</v>
      </c>
      <c r="B237" s="478" t="s">
        <v>197</v>
      </c>
      <c r="C237" s="479"/>
      <c r="D237" s="24" t="s">
        <v>26</v>
      </c>
      <c r="E237" s="60">
        <v>6.6</v>
      </c>
      <c r="F237" s="60">
        <v>8.6999999999999993</v>
      </c>
      <c r="G237" s="60">
        <v>5.8</v>
      </c>
      <c r="H237" s="60">
        <v>8.5</v>
      </c>
      <c r="I237" s="60">
        <v>5.8</v>
      </c>
      <c r="J237" s="60">
        <v>7.4</v>
      </c>
      <c r="K237" s="66">
        <v>4.7</v>
      </c>
      <c r="L237" s="58">
        <v>8.5</v>
      </c>
      <c r="M237" s="66">
        <v>6.4</v>
      </c>
      <c r="N237" s="66">
        <v>8.8000000000000007</v>
      </c>
      <c r="O237" s="59">
        <v>5.7</v>
      </c>
      <c r="P237" s="66">
        <v>7.2</v>
      </c>
    </row>
    <row r="238" spans="1:16" s="22" customFormat="1" ht="12">
      <c r="A238" s="19">
        <v>145</v>
      </c>
      <c r="B238" s="478" t="s">
        <v>198</v>
      </c>
      <c r="C238" s="479"/>
      <c r="D238" s="24" t="s">
        <v>26</v>
      </c>
      <c r="E238" s="60">
        <v>4.5</v>
      </c>
      <c r="F238" s="60">
        <v>6.7</v>
      </c>
      <c r="G238" s="60">
        <v>2.9</v>
      </c>
      <c r="H238" s="60">
        <v>5.6</v>
      </c>
      <c r="I238" s="60">
        <v>2.9</v>
      </c>
      <c r="J238" s="60">
        <v>5</v>
      </c>
      <c r="K238" s="66">
        <v>3.1</v>
      </c>
      <c r="L238" s="58">
        <v>4</v>
      </c>
      <c r="M238" s="66">
        <v>4</v>
      </c>
      <c r="N238" s="66">
        <v>4.0999999999999996</v>
      </c>
      <c r="O238" s="59">
        <v>3.4</v>
      </c>
      <c r="P238" s="66">
        <v>4.3</v>
      </c>
    </row>
    <row r="239" spans="1:16" s="22" customFormat="1" ht="12">
      <c r="A239" s="19">
        <v>146</v>
      </c>
      <c r="B239" s="478" t="s">
        <v>199</v>
      </c>
      <c r="C239" s="479"/>
      <c r="D239" s="24" t="s">
        <v>26</v>
      </c>
      <c r="E239" s="60">
        <v>3.5</v>
      </c>
      <c r="F239" s="60">
        <v>5.4</v>
      </c>
      <c r="G239" s="60">
        <v>3.7</v>
      </c>
      <c r="H239" s="60">
        <v>4.5</v>
      </c>
      <c r="I239" s="60">
        <v>4.5</v>
      </c>
      <c r="J239" s="60">
        <v>3.2</v>
      </c>
      <c r="K239" s="66">
        <v>2.9</v>
      </c>
      <c r="L239" s="58">
        <v>3.3</v>
      </c>
      <c r="M239" s="66">
        <v>3.1</v>
      </c>
      <c r="N239" s="66">
        <v>4.5999999999999996</v>
      </c>
      <c r="O239" s="59">
        <v>1.1000000000000001</v>
      </c>
      <c r="P239" s="66">
        <v>5.4</v>
      </c>
    </row>
    <row r="240" spans="1:16" s="22" customFormat="1" ht="12">
      <c r="A240" s="19">
        <v>147</v>
      </c>
      <c r="B240" s="478" t="s">
        <v>200</v>
      </c>
      <c r="C240" s="479"/>
      <c r="D240" s="24" t="s">
        <v>26</v>
      </c>
      <c r="E240" s="60">
        <v>2.6</v>
      </c>
      <c r="F240" s="60">
        <v>4.0999999999999996</v>
      </c>
      <c r="G240" s="60">
        <v>3.6</v>
      </c>
      <c r="H240" s="60">
        <v>4.5999999999999996</v>
      </c>
      <c r="I240" s="60">
        <v>1.3</v>
      </c>
      <c r="J240" s="60">
        <v>3.4</v>
      </c>
      <c r="K240" s="66">
        <v>2.4</v>
      </c>
      <c r="L240" s="58">
        <v>3.2</v>
      </c>
      <c r="M240" s="66">
        <v>2.5</v>
      </c>
      <c r="N240" s="66">
        <v>3</v>
      </c>
      <c r="O240" s="59">
        <v>2.5</v>
      </c>
      <c r="P240" s="66">
        <v>3.7</v>
      </c>
    </row>
    <row r="241" spans="1:48" s="22" customFormat="1" ht="12">
      <c r="A241" s="19">
        <v>148</v>
      </c>
      <c r="B241" s="478" t="s">
        <v>201</v>
      </c>
      <c r="C241" s="479"/>
      <c r="D241" s="24" t="s">
        <v>26</v>
      </c>
      <c r="E241" s="60">
        <v>2.4</v>
      </c>
      <c r="F241" s="60">
        <v>4.2</v>
      </c>
      <c r="G241" s="60">
        <v>2.4</v>
      </c>
      <c r="H241" s="60">
        <v>4.0999999999999996</v>
      </c>
      <c r="I241" s="60">
        <v>1.4</v>
      </c>
      <c r="J241" s="60">
        <v>3.8</v>
      </c>
      <c r="K241" s="66">
        <v>2</v>
      </c>
      <c r="L241" s="58">
        <v>3.3</v>
      </c>
      <c r="M241" s="66">
        <v>2.8</v>
      </c>
      <c r="N241" s="66">
        <v>1.9</v>
      </c>
      <c r="O241" s="59">
        <v>1</v>
      </c>
      <c r="P241" s="66">
        <v>3.4</v>
      </c>
    </row>
    <row r="242" spans="1:48" s="22" customFormat="1" ht="12">
      <c r="A242" s="19">
        <v>149</v>
      </c>
      <c r="B242" s="478" t="s">
        <v>202</v>
      </c>
      <c r="C242" s="479"/>
      <c r="D242" s="24" t="s">
        <v>26</v>
      </c>
      <c r="E242" s="60">
        <v>2.2000000000000002</v>
      </c>
      <c r="F242" s="60">
        <v>4.3</v>
      </c>
      <c r="G242" s="60">
        <v>3.6</v>
      </c>
      <c r="H242" s="60">
        <v>3.6</v>
      </c>
      <c r="I242" s="60">
        <v>2.5</v>
      </c>
      <c r="J242" s="60">
        <v>5.4</v>
      </c>
      <c r="K242" s="66">
        <v>2.1</v>
      </c>
      <c r="L242" s="58">
        <v>2.8</v>
      </c>
      <c r="M242" s="66">
        <v>0.3</v>
      </c>
      <c r="N242" s="66">
        <v>1.8</v>
      </c>
      <c r="O242" s="59">
        <v>2</v>
      </c>
      <c r="P242" s="66">
        <v>3.4</v>
      </c>
    </row>
    <row r="243" spans="1:48" s="22" customFormat="1" ht="12">
      <c r="A243" s="19">
        <v>150</v>
      </c>
      <c r="B243" s="478" t="s">
        <v>203</v>
      </c>
      <c r="C243" s="479"/>
      <c r="D243" s="24" t="s">
        <v>26</v>
      </c>
      <c r="E243" s="60">
        <v>1.5</v>
      </c>
      <c r="F243" s="60">
        <v>1.7</v>
      </c>
      <c r="G243" s="60">
        <v>1.5</v>
      </c>
      <c r="H243" s="60">
        <v>5.3</v>
      </c>
      <c r="I243" s="60">
        <v>1.5</v>
      </c>
      <c r="J243" s="60">
        <v>3.1</v>
      </c>
      <c r="K243" s="66">
        <v>1</v>
      </c>
      <c r="L243" s="58">
        <v>3</v>
      </c>
      <c r="M243" s="66">
        <v>1.5</v>
      </c>
      <c r="N243" s="66">
        <v>2.2000000000000002</v>
      </c>
      <c r="O243" s="59">
        <v>1.2</v>
      </c>
      <c r="P243" s="66">
        <v>2.4</v>
      </c>
    </row>
    <row r="244" spans="1:48" s="22" customFormat="1" ht="12">
      <c r="A244" s="19">
        <v>151</v>
      </c>
      <c r="B244" s="478" t="s">
        <v>204</v>
      </c>
      <c r="C244" s="479"/>
      <c r="D244" s="24" t="s">
        <v>26</v>
      </c>
      <c r="E244" s="60" t="s">
        <v>90</v>
      </c>
      <c r="F244" s="60">
        <v>0.9</v>
      </c>
      <c r="G244" s="60">
        <v>0.5</v>
      </c>
      <c r="H244" s="60">
        <v>3.4</v>
      </c>
      <c r="I244" s="60">
        <v>0.8</v>
      </c>
      <c r="J244" s="60">
        <v>2.1</v>
      </c>
      <c r="K244" s="66" t="s">
        <v>90</v>
      </c>
      <c r="L244" s="58">
        <v>0.8</v>
      </c>
      <c r="M244" s="66" t="s">
        <v>90</v>
      </c>
      <c r="N244" s="66">
        <v>0.8</v>
      </c>
      <c r="O244" s="59">
        <v>0.3</v>
      </c>
      <c r="P244" s="66">
        <v>3.7</v>
      </c>
    </row>
    <row r="245" spans="1:48" s="22" customFormat="1" ht="12">
      <c r="A245" s="19">
        <v>152</v>
      </c>
      <c r="B245" s="478" t="s">
        <v>196</v>
      </c>
      <c r="C245" s="479"/>
      <c r="D245" s="24" t="s">
        <v>26</v>
      </c>
      <c r="E245" s="60" t="s">
        <v>90</v>
      </c>
      <c r="F245" s="60" t="s">
        <v>90</v>
      </c>
      <c r="G245" s="60" t="s">
        <v>90</v>
      </c>
      <c r="H245" s="60">
        <v>0.3</v>
      </c>
      <c r="I245" s="60" t="s">
        <v>90</v>
      </c>
      <c r="J245" s="60">
        <v>0.4</v>
      </c>
      <c r="K245" s="66" t="s">
        <v>90</v>
      </c>
      <c r="L245" s="58">
        <v>0.3</v>
      </c>
      <c r="M245" s="66" t="s">
        <v>90</v>
      </c>
      <c r="N245" s="66">
        <v>0.3</v>
      </c>
      <c r="O245" s="59" t="s">
        <v>90</v>
      </c>
      <c r="P245" s="66" t="s">
        <v>90</v>
      </c>
    </row>
    <row r="246" spans="1:48" s="22" customFormat="1" ht="12">
      <c r="A246" s="19">
        <v>153</v>
      </c>
      <c r="B246" s="472" t="s">
        <v>223</v>
      </c>
      <c r="C246" s="473"/>
      <c r="D246" s="24" t="s">
        <v>88</v>
      </c>
      <c r="E246" s="69">
        <v>331</v>
      </c>
      <c r="F246" s="69">
        <v>197</v>
      </c>
      <c r="G246" s="70">
        <v>326</v>
      </c>
      <c r="H246" s="70">
        <v>196</v>
      </c>
      <c r="I246" s="70">
        <v>332</v>
      </c>
      <c r="J246" s="70">
        <v>198</v>
      </c>
      <c r="K246" s="71">
        <v>332</v>
      </c>
      <c r="L246" s="70">
        <v>198</v>
      </c>
      <c r="M246" s="70">
        <v>324</v>
      </c>
      <c r="N246" s="70">
        <v>201</v>
      </c>
      <c r="O246" s="70">
        <v>330</v>
      </c>
      <c r="P246" s="70">
        <v>204</v>
      </c>
    </row>
    <row r="247" spans="1:48" s="22" customFormat="1" ht="12">
      <c r="A247" s="19"/>
      <c r="C247" s="64" t="s">
        <v>91</v>
      </c>
      <c r="D247" s="24" t="s">
        <v>26</v>
      </c>
      <c r="E247" s="123">
        <v>62.7</v>
      </c>
      <c r="F247" s="123">
        <v>37.299999999999997</v>
      </c>
      <c r="G247" s="123">
        <v>62.42</v>
      </c>
      <c r="H247" s="123">
        <v>37.58</v>
      </c>
      <c r="I247" s="123">
        <v>62.6</v>
      </c>
      <c r="J247" s="123">
        <v>37.4</v>
      </c>
      <c r="K247" s="123">
        <v>62.63</v>
      </c>
      <c r="L247" s="123">
        <v>37.369999999999997</v>
      </c>
      <c r="M247" s="123">
        <v>61.78</v>
      </c>
      <c r="N247" s="123">
        <v>38.22</v>
      </c>
      <c r="O247" s="123">
        <v>61.86</v>
      </c>
      <c r="P247" s="123">
        <v>38.14</v>
      </c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2"/>
      <c r="AO247" s="42"/>
      <c r="AP247" s="42"/>
      <c r="AQ247" s="42"/>
      <c r="AR247" s="42"/>
      <c r="AS247" s="42"/>
      <c r="AT247" s="42"/>
      <c r="AU247" s="42"/>
      <c r="AV247" s="42"/>
    </row>
    <row r="248" spans="1:48" s="22" customFormat="1" ht="12">
      <c r="A248" s="19">
        <v>154</v>
      </c>
      <c r="B248" s="472" t="s">
        <v>224</v>
      </c>
      <c r="C248" s="473"/>
      <c r="D248" s="24"/>
      <c r="E248" s="69"/>
      <c r="F248" s="69"/>
      <c r="G248" s="70"/>
      <c r="H248" s="70"/>
      <c r="I248" s="70"/>
      <c r="J248" s="70"/>
      <c r="K248" s="71"/>
      <c r="L248" s="70"/>
      <c r="M248" s="70"/>
      <c r="N248" s="70"/>
      <c r="O248" s="70"/>
      <c r="P248" s="70"/>
    </row>
    <row r="249" spans="1:48" s="40" customFormat="1" ht="12">
      <c r="A249" s="32"/>
      <c r="C249" s="64" t="s">
        <v>92</v>
      </c>
      <c r="D249" s="24" t="s">
        <v>225</v>
      </c>
      <c r="E249" s="101">
        <v>23.524720893141946</v>
      </c>
      <c r="F249" s="101">
        <v>42.144772117962468</v>
      </c>
      <c r="G249" s="101">
        <v>23.18167254085229</v>
      </c>
      <c r="H249" s="101">
        <v>40.899414582224587</v>
      </c>
      <c r="I249" s="101">
        <v>23.338658146964857</v>
      </c>
      <c r="J249" s="101">
        <v>40.775401069518715</v>
      </c>
      <c r="K249" s="101">
        <v>22.545106179147371</v>
      </c>
      <c r="L249" s="101">
        <v>39.603960396039604</v>
      </c>
      <c r="M249" s="101">
        <v>22.126901910003234</v>
      </c>
      <c r="N249" s="101">
        <v>38.958660387231816</v>
      </c>
      <c r="O249" s="101">
        <v>22.453928225024249</v>
      </c>
      <c r="P249" s="101">
        <v>38.751966439433659</v>
      </c>
    </row>
    <row r="250" spans="1:48" s="40" customFormat="1" ht="12">
      <c r="A250" s="32"/>
      <c r="C250" s="64" t="s">
        <v>226</v>
      </c>
      <c r="D250" s="24" t="s">
        <v>225</v>
      </c>
      <c r="E250" s="101">
        <v>58.628389154704941</v>
      </c>
      <c r="F250" s="101">
        <v>0.32171581769437002</v>
      </c>
      <c r="G250" s="101">
        <v>58.122396667734698</v>
      </c>
      <c r="H250" s="101">
        <v>0.3725385843533795</v>
      </c>
      <c r="I250" s="101">
        <v>57.12460063897764</v>
      </c>
      <c r="J250" s="101">
        <v>0.37433155080213903</v>
      </c>
      <c r="K250" s="101">
        <v>56.394699026025876</v>
      </c>
      <c r="L250" s="101">
        <v>0.34787262510034783</v>
      </c>
      <c r="M250" s="101">
        <v>54.30560051796698</v>
      </c>
      <c r="N250" s="101">
        <v>0.34013605442176875</v>
      </c>
      <c r="O250" s="101">
        <v>53.507921112188818</v>
      </c>
      <c r="P250" s="101">
        <v>0.44572627163083384</v>
      </c>
    </row>
    <row r="251" spans="1:48" s="40" customFormat="1" ht="12">
      <c r="A251" s="32"/>
      <c r="C251" s="64" t="s">
        <v>213</v>
      </c>
      <c r="D251" s="24" t="s">
        <v>225</v>
      </c>
      <c r="E251" s="101">
        <v>17.846889952153113</v>
      </c>
      <c r="F251" s="101">
        <v>57.533512064343171</v>
      </c>
      <c r="G251" s="101">
        <v>18.695930791413005</v>
      </c>
      <c r="H251" s="101">
        <v>58.728046833422034</v>
      </c>
      <c r="I251" s="101">
        <v>19.536741214057511</v>
      </c>
      <c r="J251" s="101">
        <v>58.850267379679146</v>
      </c>
      <c r="K251" s="101">
        <v>21.06019479482676</v>
      </c>
      <c r="L251" s="101">
        <v>60.048166978860039</v>
      </c>
      <c r="M251" s="101">
        <v>23.567497572029783</v>
      </c>
      <c r="N251" s="101">
        <v>60.701203558346414</v>
      </c>
      <c r="O251" s="101">
        <v>24.038150662786936</v>
      </c>
      <c r="P251" s="101">
        <v>60.802307288935509</v>
      </c>
    </row>
    <row r="252" spans="1:48" s="22" customFormat="1" ht="12">
      <c r="A252" s="19">
        <v>155</v>
      </c>
      <c r="B252" s="472" t="s">
        <v>227</v>
      </c>
      <c r="C252" s="473"/>
      <c r="D252" s="24" t="s">
        <v>41</v>
      </c>
      <c r="E252" s="69">
        <v>13167</v>
      </c>
      <c r="F252" s="69">
        <v>16648</v>
      </c>
      <c r="G252" s="70">
        <v>11120</v>
      </c>
      <c r="H252" s="70">
        <v>12458</v>
      </c>
      <c r="I252" s="70">
        <v>10177</v>
      </c>
      <c r="J252" s="70">
        <v>9545</v>
      </c>
      <c r="K252" s="71">
        <v>7774</v>
      </c>
      <c r="L252" s="70">
        <v>6728</v>
      </c>
      <c r="M252" s="70">
        <v>9521</v>
      </c>
      <c r="N252" s="70">
        <v>9106</v>
      </c>
      <c r="O252" s="70">
        <v>11683</v>
      </c>
      <c r="P252" s="70">
        <v>12566</v>
      </c>
    </row>
    <row r="253" spans="1:48" s="22" customFormat="1" ht="12">
      <c r="A253" s="19">
        <v>156</v>
      </c>
      <c r="B253" s="472" t="s">
        <v>228</v>
      </c>
      <c r="C253" s="473"/>
      <c r="D253" s="24" t="s">
        <v>41</v>
      </c>
      <c r="E253" s="69">
        <v>1723</v>
      </c>
      <c r="F253" s="69">
        <v>2079</v>
      </c>
      <c r="G253" s="70">
        <v>1846</v>
      </c>
      <c r="H253" s="70">
        <v>2570</v>
      </c>
      <c r="I253" s="70">
        <v>990</v>
      </c>
      <c r="J253" s="70">
        <v>1268</v>
      </c>
      <c r="K253" s="71">
        <v>1253</v>
      </c>
      <c r="L253" s="70">
        <v>1364</v>
      </c>
      <c r="M253" s="70">
        <v>2096</v>
      </c>
      <c r="N253" s="70">
        <v>2200</v>
      </c>
      <c r="O253" s="70">
        <v>2694</v>
      </c>
      <c r="P253" s="70">
        <v>2892</v>
      </c>
    </row>
    <row r="254" spans="1:48" s="22" customFormat="1" ht="12">
      <c r="A254" s="19">
        <v>157</v>
      </c>
      <c r="B254" s="472" t="s">
        <v>229</v>
      </c>
      <c r="C254" s="473"/>
      <c r="D254" s="24" t="s">
        <v>41</v>
      </c>
      <c r="E254" s="69">
        <v>130</v>
      </c>
      <c r="F254" s="69">
        <v>282</v>
      </c>
      <c r="G254" s="70">
        <v>130</v>
      </c>
      <c r="H254" s="70">
        <v>215</v>
      </c>
      <c r="I254" s="70">
        <v>140</v>
      </c>
      <c r="J254" s="70">
        <v>261</v>
      </c>
      <c r="K254" s="71">
        <v>127</v>
      </c>
      <c r="L254" s="70">
        <v>239</v>
      </c>
      <c r="M254" s="70">
        <v>115</v>
      </c>
      <c r="N254" s="70">
        <v>258</v>
      </c>
      <c r="O254" s="70">
        <v>105</v>
      </c>
      <c r="P254" s="70">
        <v>262</v>
      </c>
    </row>
    <row r="255" spans="1:48" s="22" customFormat="1" ht="12">
      <c r="A255" s="19">
        <v>158</v>
      </c>
      <c r="B255" s="472" t="s">
        <v>230</v>
      </c>
      <c r="C255" s="473"/>
      <c r="D255" s="24" t="s">
        <v>41</v>
      </c>
      <c r="E255" s="69">
        <v>4834</v>
      </c>
      <c r="F255" s="69">
        <v>7579</v>
      </c>
      <c r="G255" s="70">
        <v>1251</v>
      </c>
      <c r="H255" s="70">
        <v>1162</v>
      </c>
      <c r="I255" s="70">
        <v>1022</v>
      </c>
      <c r="J255" s="70">
        <v>1330</v>
      </c>
      <c r="K255" s="71">
        <v>1140</v>
      </c>
      <c r="L255" s="70">
        <v>1292</v>
      </c>
      <c r="M255" s="70">
        <v>1604</v>
      </c>
      <c r="N255" s="70">
        <v>1521</v>
      </c>
      <c r="O255" s="70">
        <v>1960</v>
      </c>
      <c r="P255" s="70">
        <v>2147</v>
      </c>
    </row>
    <row r="256" spans="1:48" s="22" customFormat="1" ht="12">
      <c r="A256" s="19">
        <v>159</v>
      </c>
      <c r="B256" s="472" t="s">
        <v>231</v>
      </c>
      <c r="C256" s="473"/>
      <c r="D256" s="24" t="s">
        <v>12</v>
      </c>
      <c r="E256" s="53">
        <v>21.71</v>
      </c>
      <c r="F256" s="53">
        <v>78.290000000000006</v>
      </c>
      <c r="G256" s="54">
        <v>24.36</v>
      </c>
      <c r="H256" s="54">
        <v>75.64</v>
      </c>
      <c r="I256" s="87">
        <v>22.72</v>
      </c>
      <c r="J256" s="54">
        <v>77.28</v>
      </c>
      <c r="K256" s="87">
        <v>24.1</v>
      </c>
      <c r="L256" s="54">
        <v>75.900000000000006</v>
      </c>
      <c r="M256" s="87">
        <v>22.78</v>
      </c>
      <c r="N256" s="54">
        <v>77.22</v>
      </c>
      <c r="O256" s="87">
        <v>24.93</v>
      </c>
      <c r="P256" s="54">
        <v>75.069999999999993</v>
      </c>
    </row>
    <row r="257" spans="1:48" ht="14.25" customHeight="1">
      <c r="A257" s="19"/>
      <c r="B257" s="28" t="s">
        <v>66</v>
      </c>
      <c r="C257" s="33"/>
      <c r="D257" s="39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1:48" s="22" customFormat="1" ht="12">
      <c r="A258" s="19">
        <v>160</v>
      </c>
      <c r="B258" s="478" t="s">
        <v>50</v>
      </c>
      <c r="C258" s="479"/>
      <c r="D258" s="24" t="s">
        <v>51</v>
      </c>
      <c r="E258" s="124">
        <v>38.15</v>
      </c>
      <c r="F258" s="124">
        <v>61.85</v>
      </c>
      <c r="G258" s="124">
        <v>39.74</v>
      </c>
      <c r="H258" s="124">
        <v>60.26</v>
      </c>
      <c r="I258" s="124">
        <v>40.97</v>
      </c>
      <c r="J258" s="124">
        <v>59.03</v>
      </c>
      <c r="K258" s="87">
        <v>39.409999999999997</v>
      </c>
      <c r="L258" s="125">
        <v>60.59</v>
      </c>
      <c r="M258" s="87">
        <v>34.43</v>
      </c>
      <c r="N258" s="87">
        <v>65.569999999999993</v>
      </c>
      <c r="O258" s="126">
        <v>38.93</v>
      </c>
      <c r="P258" s="87">
        <v>61.07</v>
      </c>
    </row>
    <row r="259" spans="1:48" s="22" customFormat="1" ht="12">
      <c r="A259" s="19">
        <v>161</v>
      </c>
      <c r="B259" s="478" t="s">
        <v>232</v>
      </c>
      <c r="C259" s="479"/>
      <c r="D259" s="24" t="s">
        <v>51</v>
      </c>
      <c r="E259" s="124">
        <v>24.05</v>
      </c>
      <c r="F259" s="124">
        <v>75.95</v>
      </c>
      <c r="G259" s="124">
        <v>30.08</v>
      </c>
      <c r="H259" s="124">
        <v>69.92</v>
      </c>
      <c r="I259" s="124">
        <v>31.34</v>
      </c>
      <c r="J259" s="124">
        <v>68.66</v>
      </c>
      <c r="K259" s="87">
        <v>26.1</v>
      </c>
      <c r="L259" s="125">
        <v>73.900000000000006</v>
      </c>
      <c r="M259" s="87">
        <v>31.54</v>
      </c>
      <c r="N259" s="87">
        <v>68.459999999999994</v>
      </c>
      <c r="O259" s="126">
        <v>31.88</v>
      </c>
      <c r="P259" s="87">
        <v>68.12</v>
      </c>
    </row>
    <row r="260" spans="1:48" s="22" customFormat="1" ht="12">
      <c r="A260" s="19">
        <v>162</v>
      </c>
      <c r="B260" s="478" t="s">
        <v>233</v>
      </c>
      <c r="C260" s="479"/>
      <c r="D260" s="24" t="s">
        <v>51</v>
      </c>
      <c r="E260" s="124">
        <v>17.920000000000002</v>
      </c>
      <c r="F260" s="124">
        <v>82.08</v>
      </c>
      <c r="G260" s="124">
        <v>19.649999999999999</v>
      </c>
      <c r="H260" s="124">
        <v>80.349999999999994</v>
      </c>
      <c r="I260" s="124">
        <v>18.09</v>
      </c>
      <c r="J260" s="124">
        <v>81.91</v>
      </c>
      <c r="K260" s="87">
        <v>21.73</v>
      </c>
      <c r="L260" s="125">
        <v>78.27</v>
      </c>
      <c r="M260" s="87">
        <v>20.52</v>
      </c>
      <c r="N260" s="87">
        <v>79.48</v>
      </c>
      <c r="O260" s="126">
        <v>19.91</v>
      </c>
      <c r="P260" s="87">
        <v>80.09</v>
      </c>
    </row>
    <row r="261" spans="1:48" s="22" customFormat="1" ht="12">
      <c r="A261" s="19">
        <v>163</v>
      </c>
      <c r="B261" s="478" t="s">
        <v>234</v>
      </c>
      <c r="C261" s="479"/>
      <c r="D261" s="24" t="s">
        <v>51</v>
      </c>
      <c r="E261" s="124">
        <v>15.38</v>
      </c>
      <c r="F261" s="124">
        <v>84.62</v>
      </c>
      <c r="G261" s="124">
        <v>20.34</v>
      </c>
      <c r="H261" s="124">
        <v>79.66</v>
      </c>
      <c r="I261" s="124">
        <v>11.42</v>
      </c>
      <c r="J261" s="124">
        <v>88.58</v>
      </c>
      <c r="K261" s="87">
        <v>16.89</v>
      </c>
      <c r="L261" s="125">
        <v>83.11</v>
      </c>
      <c r="M261" s="87">
        <v>13.36</v>
      </c>
      <c r="N261" s="87">
        <v>86.64</v>
      </c>
      <c r="O261" s="126">
        <v>21.11</v>
      </c>
      <c r="P261" s="87">
        <v>78.89</v>
      </c>
    </row>
    <row r="262" spans="1:48" s="22" customFormat="1" ht="12">
      <c r="A262" s="19">
        <v>164</v>
      </c>
      <c r="B262" s="478" t="s">
        <v>52</v>
      </c>
      <c r="C262" s="479"/>
      <c r="D262" s="24" t="s">
        <v>51</v>
      </c>
      <c r="E262" s="124">
        <v>13.05</v>
      </c>
      <c r="F262" s="124">
        <v>86.95</v>
      </c>
      <c r="G262" s="124">
        <v>12.01</v>
      </c>
      <c r="H262" s="124">
        <v>87.99</v>
      </c>
      <c r="I262" s="124">
        <v>11.8</v>
      </c>
      <c r="J262" s="124">
        <v>88.2</v>
      </c>
      <c r="K262" s="87">
        <v>16.39</v>
      </c>
      <c r="L262" s="125">
        <v>83.6</v>
      </c>
      <c r="M262" s="87">
        <v>14.03</v>
      </c>
      <c r="N262" s="87">
        <v>85.97</v>
      </c>
      <c r="O262" s="126">
        <v>12.84</v>
      </c>
      <c r="P262" s="87">
        <v>87.16</v>
      </c>
    </row>
    <row r="263" spans="1:48" ht="7.5" customHeight="1">
      <c r="A263" s="19"/>
      <c r="B263" s="26"/>
      <c r="C263" s="27"/>
      <c r="D263" s="24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48" s="22" customFormat="1" ht="15.75">
      <c r="A264" s="19"/>
      <c r="B264" s="474" t="s">
        <v>235</v>
      </c>
      <c r="C264" s="475"/>
      <c r="D264" s="20"/>
      <c r="E264" s="97"/>
      <c r="F264" s="97"/>
      <c r="G264" s="97"/>
      <c r="H264" s="97"/>
      <c r="I264" s="70"/>
      <c r="J264" s="70"/>
      <c r="K264" s="97"/>
      <c r="L264" s="97"/>
      <c r="M264" s="97"/>
      <c r="N264" s="97"/>
      <c r="O264" s="97"/>
      <c r="P264" s="97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</row>
    <row r="265" spans="1:48" s="22" customFormat="1" ht="12">
      <c r="A265" s="19">
        <v>165</v>
      </c>
      <c r="B265" s="472" t="s">
        <v>67</v>
      </c>
      <c r="C265" s="473"/>
      <c r="D265" s="24" t="s">
        <v>14</v>
      </c>
      <c r="E265" s="69" t="s">
        <v>84</v>
      </c>
      <c r="F265" s="69" t="s">
        <v>84</v>
      </c>
      <c r="G265" s="70">
        <v>8485</v>
      </c>
      <c r="H265" s="70">
        <v>7374</v>
      </c>
      <c r="I265" s="70">
        <v>8877</v>
      </c>
      <c r="J265" s="70">
        <v>7680</v>
      </c>
      <c r="K265" s="71">
        <v>9390</v>
      </c>
      <c r="L265" s="70">
        <v>8052</v>
      </c>
      <c r="M265" s="70">
        <v>8976</v>
      </c>
      <c r="N265" s="70">
        <v>8792</v>
      </c>
      <c r="O265" s="70">
        <v>9314</v>
      </c>
      <c r="P265" s="70">
        <v>8573</v>
      </c>
    </row>
    <row r="266" spans="1:48" s="22" customFormat="1" ht="12">
      <c r="A266" s="19">
        <v>166</v>
      </c>
      <c r="B266" s="472" t="s">
        <v>68</v>
      </c>
      <c r="C266" s="473"/>
      <c r="D266" s="24" t="s">
        <v>236</v>
      </c>
      <c r="E266" s="69" t="s">
        <v>84</v>
      </c>
      <c r="F266" s="69" t="s">
        <v>84</v>
      </c>
      <c r="G266" s="70">
        <v>3613</v>
      </c>
      <c r="H266" s="70">
        <v>3219</v>
      </c>
      <c r="I266" s="70">
        <v>3859</v>
      </c>
      <c r="J266" s="70">
        <v>3416</v>
      </c>
      <c r="K266" s="71">
        <v>3897</v>
      </c>
      <c r="L266" s="70">
        <v>3445</v>
      </c>
      <c r="M266" s="70">
        <v>3743</v>
      </c>
      <c r="N266" s="70">
        <v>3890</v>
      </c>
      <c r="O266" s="70">
        <v>3952</v>
      </c>
      <c r="P266" s="70">
        <v>3861</v>
      </c>
    </row>
    <row r="267" spans="1:48" s="22" customFormat="1" ht="12">
      <c r="A267" s="19">
        <v>167</v>
      </c>
      <c r="B267" s="472" t="s">
        <v>69</v>
      </c>
      <c r="C267" s="473"/>
      <c r="D267" s="24" t="s">
        <v>14</v>
      </c>
      <c r="E267" s="69" t="s">
        <v>84</v>
      </c>
      <c r="F267" s="69" t="s">
        <v>84</v>
      </c>
      <c r="G267" s="70" t="s">
        <v>84</v>
      </c>
      <c r="H267" s="70" t="s">
        <v>84</v>
      </c>
      <c r="I267" s="70">
        <v>1</v>
      </c>
      <c r="J267" s="70">
        <v>23</v>
      </c>
      <c r="K267" s="71">
        <v>7</v>
      </c>
      <c r="L267" s="70">
        <v>39</v>
      </c>
      <c r="M267" s="70">
        <v>12</v>
      </c>
      <c r="N267" s="70">
        <v>56</v>
      </c>
      <c r="O267" s="70">
        <v>14</v>
      </c>
      <c r="P267" s="70">
        <v>63</v>
      </c>
    </row>
    <row r="268" spans="1:48" s="22" customFormat="1" ht="12">
      <c r="A268" s="19">
        <v>168</v>
      </c>
      <c r="B268" s="472" t="s">
        <v>70</v>
      </c>
      <c r="C268" s="473"/>
      <c r="D268" s="24" t="s">
        <v>14</v>
      </c>
      <c r="E268" s="69">
        <v>19</v>
      </c>
      <c r="F268" s="69">
        <v>14</v>
      </c>
      <c r="G268" s="70">
        <v>22</v>
      </c>
      <c r="H268" s="70">
        <v>15</v>
      </c>
      <c r="I268" s="70">
        <v>25</v>
      </c>
      <c r="J268" s="70">
        <v>15</v>
      </c>
      <c r="K268" s="71">
        <v>25</v>
      </c>
      <c r="L268" s="70">
        <v>15</v>
      </c>
      <c r="M268" s="70">
        <v>26</v>
      </c>
      <c r="N268" s="70">
        <v>13</v>
      </c>
      <c r="O268" s="70">
        <v>25</v>
      </c>
      <c r="P268" s="70">
        <v>15</v>
      </c>
    </row>
    <row r="269" spans="1:48" s="22" customFormat="1" ht="12">
      <c r="A269" s="19">
        <v>169</v>
      </c>
      <c r="B269" s="472" t="s">
        <v>71</v>
      </c>
      <c r="C269" s="473"/>
      <c r="D269" s="24" t="s">
        <v>14</v>
      </c>
      <c r="E269" s="69">
        <f>760+41</f>
        <v>801</v>
      </c>
      <c r="F269" s="69">
        <f>694+40</f>
        <v>734</v>
      </c>
      <c r="G269" s="70">
        <f>819+42</f>
        <v>861</v>
      </c>
      <c r="H269" s="70">
        <f>773+47</f>
        <v>820</v>
      </c>
      <c r="I269" s="70">
        <f>841+54</f>
        <v>895</v>
      </c>
      <c r="J269" s="70">
        <f>876+53</f>
        <v>929</v>
      </c>
      <c r="K269" s="71">
        <f>948+54</f>
        <v>1002</v>
      </c>
      <c r="L269" s="70">
        <f>904+48</f>
        <v>952</v>
      </c>
      <c r="M269" s="70">
        <f>947+75</f>
        <v>1022</v>
      </c>
      <c r="N269" s="70">
        <f>947+55</f>
        <v>1002</v>
      </c>
      <c r="O269" s="70">
        <f>77+981</f>
        <v>1058</v>
      </c>
      <c r="P269" s="70">
        <f>63+1058</f>
        <v>1121</v>
      </c>
    </row>
    <row r="270" spans="1:48" s="22" customFormat="1" ht="12">
      <c r="A270" s="19">
        <v>170</v>
      </c>
      <c r="B270" s="472" t="s">
        <v>72</v>
      </c>
      <c r="C270" s="473"/>
      <c r="D270" s="24" t="s">
        <v>14</v>
      </c>
      <c r="E270" s="69">
        <f>118+36</f>
        <v>154</v>
      </c>
      <c r="F270" s="69">
        <f>244+48</f>
        <v>292</v>
      </c>
      <c r="G270" s="70">
        <f>115+35</f>
        <v>150</v>
      </c>
      <c r="H270" s="70">
        <f>210+65</f>
        <v>275</v>
      </c>
      <c r="I270" s="70">
        <f>117+33</f>
        <v>150</v>
      </c>
      <c r="J270" s="70">
        <f>180+57</f>
        <v>237</v>
      </c>
      <c r="K270" s="71">
        <f>117+28</f>
        <v>145</v>
      </c>
      <c r="L270" s="70">
        <f>175+51</f>
        <v>226</v>
      </c>
      <c r="M270" s="70">
        <f>111+28</f>
        <v>139</v>
      </c>
      <c r="N270" s="70">
        <f>169+42</f>
        <v>211</v>
      </c>
      <c r="O270" s="70">
        <f>29+108</f>
        <v>137</v>
      </c>
      <c r="P270" s="70">
        <f>40+146</f>
        <v>186</v>
      </c>
    </row>
    <row r="271" spans="1:48" s="22" customFormat="1" ht="12">
      <c r="A271" s="19">
        <v>171</v>
      </c>
      <c r="B271" s="472" t="s">
        <v>237</v>
      </c>
      <c r="C271" s="473"/>
      <c r="D271" s="24" t="s">
        <v>14</v>
      </c>
      <c r="E271" s="69">
        <v>527</v>
      </c>
      <c r="F271" s="69">
        <v>962</v>
      </c>
      <c r="G271" s="70">
        <v>489</v>
      </c>
      <c r="H271" s="70">
        <v>791</v>
      </c>
      <c r="I271" s="70">
        <v>426</v>
      </c>
      <c r="J271" s="70">
        <v>681</v>
      </c>
      <c r="K271" s="71">
        <v>464</v>
      </c>
      <c r="L271" s="70">
        <v>682</v>
      </c>
      <c r="M271" s="70">
        <v>506</v>
      </c>
      <c r="N271" s="70">
        <v>742</v>
      </c>
      <c r="O271" s="70">
        <v>518</v>
      </c>
      <c r="P271" s="70">
        <v>642</v>
      </c>
    </row>
    <row r="272" spans="1:48" s="22" customFormat="1" ht="12">
      <c r="A272" s="19">
        <v>172</v>
      </c>
      <c r="B272" s="472" t="s">
        <v>238</v>
      </c>
      <c r="C272" s="473"/>
      <c r="D272" s="24" t="s">
        <v>239</v>
      </c>
      <c r="E272" s="69">
        <v>8</v>
      </c>
      <c r="F272" s="69" t="s">
        <v>247</v>
      </c>
      <c r="G272" s="70">
        <v>10</v>
      </c>
      <c r="H272" s="69" t="s">
        <v>247</v>
      </c>
      <c r="I272" s="70">
        <v>11</v>
      </c>
      <c r="J272" s="69" t="s">
        <v>247</v>
      </c>
      <c r="K272" s="71">
        <v>11</v>
      </c>
      <c r="L272" s="69" t="s">
        <v>247</v>
      </c>
      <c r="M272" s="70">
        <v>11</v>
      </c>
      <c r="N272" s="69" t="s">
        <v>247</v>
      </c>
      <c r="O272" s="70">
        <v>7</v>
      </c>
      <c r="P272" s="69" t="s">
        <v>247</v>
      </c>
    </row>
    <row r="273" spans="1:16" s="22" customFormat="1" ht="12">
      <c r="A273" s="19">
        <v>173</v>
      </c>
      <c r="B273" s="472" t="s">
        <v>240</v>
      </c>
      <c r="C273" s="473"/>
      <c r="D273" s="24" t="s">
        <v>14</v>
      </c>
      <c r="E273" s="69" t="s">
        <v>84</v>
      </c>
      <c r="F273" s="69" t="s">
        <v>247</v>
      </c>
      <c r="G273" s="70" t="s">
        <v>84</v>
      </c>
      <c r="H273" s="69" t="s">
        <v>247</v>
      </c>
      <c r="I273" s="70" t="s">
        <v>84</v>
      </c>
      <c r="J273" s="69" t="s">
        <v>247</v>
      </c>
      <c r="K273" s="71" t="s">
        <v>84</v>
      </c>
      <c r="L273" s="69" t="s">
        <v>247</v>
      </c>
      <c r="M273" s="70">
        <v>3297</v>
      </c>
      <c r="N273" s="69" t="s">
        <v>247</v>
      </c>
      <c r="O273" s="70">
        <v>1835</v>
      </c>
      <c r="P273" s="69" t="s">
        <v>247</v>
      </c>
    </row>
    <row r="274" spans="1:16" s="22" customFormat="1" ht="12">
      <c r="A274" s="19">
        <v>174</v>
      </c>
      <c r="B274" s="472" t="s">
        <v>241</v>
      </c>
      <c r="C274" s="473"/>
      <c r="D274" s="24" t="s">
        <v>242</v>
      </c>
      <c r="E274" s="69" t="s">
        <v>84</v>
      </c>
      <c r="F274" s="69" t="s">
        <v>247</v>
      </c>
      <c r="G274" s="70">
        <v>44093</v>
      </c>
      <c r="H274" s="69" t="s">
        <v>247</v>
      </c>
      <c r="I274" s="70">
        <v>53430</v>
      </c>
      <c r="J274" s="69" t="s">
        <v>247</v>
      </c>
      <c r="K274" s="71">
        <v>59552</v>
      </c>
      <c r="L274" s="69" t="s">
        <v>247</v>
      </c>
      <c r="M274" s="70">
        <v>27251</v>
      </c>
      <c r="N274" s="69" t="s">
        <v>247</v>
      </c>
      <c r="O274" s="70">
        <v>26062</v>
      </c>
      <c r="P274" s="69" t="s">
        <v>247</v>
      </c>
    </row>
    <row r="275" spans="1:16" s="22" customFormat="1" ht="12">
      <c r="A275" s="19">
        <v>175</v>
      </c>
      <c r="B275" s="472" t="s">
        <v>243</v>
      </c>
      <c r="C275" s="473"/>
      <c r="D275" s="24" t="s">
        <v>244</v>
      </c>
      <c r="E275" s="69" t="s">
        <v>84</v>
      </c>
      <c r="F275" s="69" t="s">
        <v>247</v>
      </c>
      <c r="G275" s="70">
        <v>9252</v>
      </c>
      <c r="H275" s="69" t="s">
        <v>247</v>
      </c>
      <c r="I275" s="70">
        <v>11243</v>
      </c>
      <c r="J275" s="69" t="s">
        <v>247</v>
      </c>
      <c r="K275" s="71">
        <v>12591</v>
      </c>
      <c r="L275" s="69" t="s">
        <v>247</v>
      </c>
      <c r="M275" s="70">
        <v>5444</v>
      </c>
      <c r="N275" s="69" t="s">
        <v>247</v>
      </c>
      <c r="O275" s="70">
        <v>5307</v>
      </c>
      <c r="P275" s="69" t="s">
        <v>247</v>
      </c>
    </row>
    <row r="276" spans="1:16" s="22" customFormat="1" ht="12">
      <c r="A276" s="19">
        <v>176</v>
      </c>
      <c r="B276" s="472" t="s">
        <v>245</v>
      </c>
      <c r="C276" s="473"/>
      <c r="D276" s="24" t="s">
        <v>25</v>
      </c>
      <c r="E276" s="69">
        <v>20276</v>
      </c>
      <c r="F276" s="69">
        <v>28649</v>
      </c>
      <c r="G276" s="70">
        <v>21198</v>
      </c>
      <c r="H276" s="70">
        <v>29703</v>
      </c>
      <c r="I276" s="70">
        <v>22866</v>
      </c>
      <c r="J276" s="70">
        <v>31277</v>
      </c>
      <c r="K276" s="71">
        <v>24295</v>
      </c>
      <c r="L276" s="70">
        <v>32899</v>
      </c>
      <c r="M276" s="70">
        <v>25470</v>
      </c>
      <c r="N276" s="70">
        <v>34424</v>
      </c>
      <c r="O276" s="70">
        <v>26312</v>
      </c>
      <c r="P276" s="70">
        <v>35106</v>
      </c>
    </row>
    <row r="277" spans="1:16" s="22" customFormat="1" ht="12">
      <c r="A277" s="19">
        <v>177</v>
      </c>
      <c r="B277" s="472" t="s">
        <v>248</v>
      </c>
      <c r="C277" s="473"/>
      <c r="D277" s="24" t="s">
        <v>246</v>
      </c>
      <c r="E277" s="69" t="s">
        <v>84</v>
      </c>
      <c r="F277" s="69" t="s">
        <v>84</v>
      </c>
      <c r="G277" s="70">
        <v>272</v>
      </c>
      <c r="H277" s="70">
        <v>11</v>
      </c>
      <c r="I277" s="70">
        <v>319</v>
      </c>
      <c r="J277" s="70">
        <v>12</v>
      </c>
      <c r="K277" s="71">
        <v>382</v>
      </c>
      <c r="L277" s="70">
        <v>12</v>
      </c>
      <c r="M277" s="70">
        <v>450</v>
      </c>
      <c r="N277" s="70">
        <v>18</v>
      </c>
      <c r="O277" s="70">
        <v>512</v>
      </c>
      <c r="P277" s="70">
        <v>41</v>
      </c>
    </row>
    <row r="278" spans="1:16" s="22" customFormat="1" ht="12">
      <c r="A278" s="19">
        <v>178</v>
      </c>
      <c r="B278" s="472" t="s">
        <v>285</v>
      </c>
      <c r="C278" s="473"/>
      <c r="D278" s="24" t="s">
        <v>246</v>
      </c>
      <c r="E278" s="69" t="s">
        <v>84</v>
      </c>
      <c r="F278" s="69" t="s">
        <v>84</v>
      </c>
      <c r="G278" s="70" t="s">
        <v>84</v>
      </c>
      <c r="H278" s="70" t="s">
        <v>84</v>
      </c>
      <c r="I278" s="70" t="s">
        <v>84</v>
      </c>
      <c r="J278" s="70" t="s">
        <v>84</v>
      </c>
      <c r="K278" s="71" t="s">
        <v>84</v>
      </c>
      <c r="L278" s="70" t="s">
        <v>84</v>
      </c>
      <c r="M278" s="70">
        <f>SUM(M279:M281)</f>
        <v>5554</v>
      </c>
      <c r="N278" s="70">
        <f>SUM(N279:N281)</f>
        <v>1364</v>
      </c>
      <c r="O278" s="70">
        <f>SUM(O279:O281)</f>
        <v>5941</v>
      </c>
      <c r="P278" s="70">
        <f>SUM(P279:P281)</f>
        <v>1666</v>
      </c>
    </row>
    <row r="279" spans="1:16" s="22" customFormat="1" ht="12">
      <c r="A279" s="19">
        <v>179</v>
      </c>
      <c r="B279" s="472" t="s">
        <v>249</v>
      </c>
      <c r="C279" s="473"/>
      <c r="D279" s="24" t="s">
        <v>246</v>
      </c>
      <c r="E279" s="69" t="s">
        <v>84</v>
      </c>
      <c r="F279" s="69" t="s">
        <v>84</v>
      </c>
      <c r="G279" s="70" t="s">
        <v>84</v>
      </c>
      <c r="H279" s="70" t="s">
        <v>84</v>
      </c>
      <c r="I279" s="70" t="s">
        <v>84</v>
      </c>
      <c r="J279" s="70" t="s">
        <v>84</v>
      </c>
      <c r="K279" s="71" t="s">
        <v>84</v>
      </c>
      <c r="L279" s="70" t="s">
        <v>84</v>
      </c>
      <c r="M279" s="70">
        <v>573</v>
      </c>
      <c r="N279" s="70">
        <v>634</v>
      </c>
      <c r="O279" s="70">
        <v>805</v>
      </c>
      <c r="P279" s="70">
        <v>843</v>
      </c>
    </row>
    <row r="280" spans="1:16" s="22" customFormat="1" ht="12">
      <c r="A280" s="19">
        <v>180</v>
      </c>
      <c r="B280" s="472" t="s">
        <v>250</v>
      </c>
      <c r="C280" s="473"/>
      <c r="D280" s="24" t="s">
        <v>246</v>
      </c>
      <c r="E280" s="69" t="s">
        <v>84</v>
      </c>
      <c r="F280" s="69" t="s">
        <v>84</v>
      </c>
      <c r="G280" s="70" t="s">
        <v>84</v>
      </c>
      <c r="H280" s="70" t="s">
        <v>84</v>
      </c>
      <c r="I280" s="70" t="s">
        <v>84</v>
      </c>
      <c r="J280" s="70" t="s">
        <v>84</v>
      </c>
      <c r="K280" s="71" t="s">
        <v>84</v>
      </c>
      <c r="L280" s="70" t="s">
        <v>84</v>
      </c>
      <c r="M280" s="70">
        <v>4833</v>
      </c>
      <c r="N280" s="70">
        <v>593</v>
      </c>
      <c r="O280" s="70">
        <v>4985</v>
      </c>
      <c r="P280" s="70">
        <v>705</v>
      </c>
    </row>
    <row r="281" spans="1:16" s="22" customFormat="1" ht="12">
      <c r="A281" s="19">
        <v>181</v>
      </c>
      <c r="B281" s="472" t="s">
        <v>251</v>
      </c>
      <c r="C281" s="473"/>
      <c r="D281" s="24" t="s">
        <v>246</v>
      </c>
      <c r="E281" s="69" t="s">
        <v>84</v>
      </c>
      <c r="F281" s="69" t="s">
        <v>84</v>
      </c>
      <c r="G281" s="70" t="s">
        <v>84</v>
      </c>
      <c r="H281" s="70" t="s">
        <v>84</v>
      </c>
      <c r="I281" s="70" t="s">
        <v>84</v>
      </c>
      <c r="J281" s="70" t="s">
        <v>84</v>
      </c>
      <c r="K281" s="71" t="s">
        <v>84</v>
      </c>
      <c r="L281" s="70" t="s">
        <v>84</v>
      </c>
      <c r="M281" s="70">
        <v>148</v>
      </c>
      <c r="N281" s="70">
        <v>137</v>
      </c>
      <c r="O281" s="70">
        <v>151</v>
      </c>
      <c r="P281" s="70">
        <v>118</v>
      </c>
    </row>
    <row r="282" spans="1:16" s="22" customFormat="1" ht="12">
      <c r="A282" s="19">
        <v>182</v>
      </c>
      <c r="B282" s="472" t="s">
        <v>252</v>
      </c>
      <c r="C282" s="473"/>
      <c r="D282" s="24" t="s">
        <v>41</v>
      </c>
      <c r="E282" s="69" t="s">
        <v>84</v>
      </c>
      <c r="F282" s="69" t="s">
        <v>84</v>
      </c>
      <c r="G282" s="70" t="s">
        <v>84</v>
      </c>
      <c r="H282" s="70" t="s">
        <v>84</v>
      </c>
      <c r="I282" s="70" t="s">
        <v>84</v>
      </c>
      <c r="J282" s="70" t="s">
        <v>84</v>
      </c>
      <c r="K282" s="71" t="s">
        <v>84</v>
      </c>
      <c r="L282" s="70" t="s">
        <v>84</v>
      </c>
      <c r="M282" s="70">
        <v>12</v>
      </c>
      <c r="N282" s="70">
        <v>0</v>
      </c>
      <c r="O282" s="70">
        <v>15</v>
      </c>
      <c r="P282" s="70">
        <v>0</v>
      </c>
    </row>
    <row r="283" spans="1:16" s="22" customFormat="1" ht="12">
      <c r="A283" s="19">
        <v>183</v>
      </c>
      <c r="B283" s="472" t="s">
        <v>253</v>
      </c>
      <c r="C283" s="473"/>
      <c r="D283" s="24" t="s">
        <v>41</v>
      </c>
      <c r="E283" s="69" t="s">
        <v>84</v>
      </c>
      <c r="F283" s="69" t="s">
        <v>84</v>
      </c>
      <c r="G283" s="70" t="s">
        <v>84</v>
      </c>
      <c r="H283" s="70" t="s">
        <v>84</v>
      </c>
      <c r="I283" s="70" t="s">
        <v>84</v>
      </c>
      <c r="J283" s="70" t="s">
        <v>84</v>
      </c>
      <c r="K283" s="71" t="s">
        <v>84</v>
      </c>
      <c r="L283" s="70" t="s">
        <v>84</v>
      </c>
      <c r="M283" s="70">
        <v>1</v>
      </c>
      <c r="N283" s="70">
        <v>11</v>
      </c>
      <c r="O283" s="70">
        <v>0</v>
      </c>
      <c r="P283" s="70">
        <v>15</v>
      </c>
    </row>
    <row r="284" spans="1:16" s="22" customFormat="1" ht="12">
      <c r="A284" s="19">
        <v>184</v>
      </c>
      <c r="B284" s="472" t="s">
        <v>254</v>
      </c>
      <c r="C284" s="473"/>
      <c r="D284" s="24" t="s">
        <v>41</v>
      </c>
      <c r="E284" s="69">
        <v>17</v>
      </c>
      <c r="F284" s="69">
        <v>2</v>
      </c>
      <c r="G284" s="70">
        <v>14</v>
      </c>
      <c r="H284" s="70">
        <v>3</v>
      </c>
      <c r="I284" s="70">
        <v>13</v>
      </c>
      <c r="J284" s="70">
        <v>8</v>
      </c>
      <c r="K284" s="71">
        <v>14</v>
      </c>
      <c r="L284" s="70">
        <v>3</v>
      </c>
      <c r="M284" s="70">
        <v>17</v>
      </c>
      <c r="N284" s="70">
        <v>3</v>
      </c>
      <c r="O284" s="70">
        <v>14</v>
      </c>
      <c r="P284" s="70">
        <v>1</v>
      </c>
    </row>
    <row r="285" spans="1:16" s="22" customFormat="1" ht="12">
      <c r="A285" s="19">
        <v>185</v>
      </c>
      <c r="B285" s="472" t="s">
        <v>255</v>
      </c>
      <c r="C285" s="473"/>
      <c r="D285" s="24" t="s">
        <v>41</v>
      </c>
      <c r="E285" s="69">
        <v>17</v>
      </c>
      <c r="F285" s="69">
        <v>2</v>
      </c>
      <c r="G285" s="70">
        <v>14</v>
      </c>
      <c r="H285" s="70">
        <v>1</v>
      </c>
      <c r="I285" s="70">
        <v>13</v>
      </c>
      <c r="J285" s="70">
        <v>1</v>
      </c>
      <c r="K285" s="71">
        <v>14</v>
      </c>
      <c r="L285" s="70">
        <v>1</v>
      </c>
      <c r="M285" s="70">
        <v>17</v>
      </c>
      <c r="N285" s="70">
        <v>2</v>
      </c>
      <c r="O285" s="70">
        <v>14</v>
      </c>
      <c r="P285" s="70">
        <v>1</v>
      </c>
    </row>
    <row r="286" spans="1:16" ht="4.7" customHeight="1">
      <c r="A286" s="19"/>
      <c r="B286" s="23"/>
      <c r="C286" s="50"/>
      <c r="D286" s="15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>
      <c r="A287" s="38"/>
      <c r="B287" s="474" t="s">
        <v>99</v>
      </c>
      <c r="C287" s="475"/>
      <c r="D287" s="39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s="22" customFormat="1" ht="12">
      <c r="A288" s="19">
        <v>186</v>
      </c>
      <c r="B288" s="472" t="s">
        <v>73</v>
      </c>
      <c r="C288" s="473"/>
      <c r="D288" s="24" t="s">
        <v>14</v>
      </c>
      <c r="E288" s="69">
        <v>3226</v>
      </c>
      <c r="F288" s="69">
        <v>1262</v>
      </c>
      <c r="G288" s="70">
        <v>3396</v>
      </c>
      <c r="H288" s="70">
        <v>1223</v>
      </c>
      <c r="I288" s="70">
        <v>3268</v>
      </c>
      <c r="J288" s="70">
        <v>1235</v>
      </c>
      <c r="K288" s="71">
        <v>3710</v>
      </c>
      <c r="L288" s="70">
        <v>1471</v>
      </c>
      <c r="M288" s="70">
        <v>4725</v>
      </c>
      <c r="N288" s="70">
        <v>1866</v>
      </c>
      <c r="O288" s="70">
        <v>5406</v>
      </c>
      <c r="P288" s="70">
        <v>1902</v>
      </c>
    </row>
    <row r="289" spans="1:17" s="22" customFormat="1" ht="12">
      <c r="A289" s="19">
        <v>187</v>
      </c>
      <c r="B289" s="472" t="s">
        <v>256</v>
      </c>
      <c r="C289" s="473"/>
      <c r="D289" s="24" t="s">
        <v>14</v>
      </c>
      <c r="E289" s="69" t="s">
        <v>84</v>
      </c>
      <c r="F289" s="69" t="s">
        <v>84</v>
      </c>
      <c r="G289" s="70" t="s">
        <v>84</v>
      </c>
      <c r="H289" s="70" t="s">
        <v>84</v>
      </c>
      <c r="I289" s="70" t="s">
        <v>84</v>
      </c>
      <c r="J289" s="70" t="s">
        <v>84</v>
      </c>
      <c r="K289" s="71" t="s">
        <v>84</v>
      </c>
      <c r="L289" s="70" t="s">
        <v>84</v>
      </c>
      <c r="M289" s="70">
        <v>6619</v>
      </c>
      <c r="N289" s="70">
        <v>11867</v>
      </c>
      <c r="O289" s="70">
        <v>7246</v>
      </c>
      <c r="P289" s="70">
        <v>11416</v>
      </c>
    </row>
    <row r="290" spans="1:17" s="22" customFormat="1" ht="12">
      <c r="A290" s="19"/>
      <c r="B290" s="472" t="s">
        <v>257</v>
      </c>
      <c r="C290" s="473"/>
      <c r="D290" s="24"/>
      <c r="E290" s="69"/>
      <c r="F290" s="69"/>
      <c r="G290" s="70"/>
      <c r="H290" s="70"/>
      <c r="I290" s="70"/>
      <c r="J290" s="70"/>
      <c r="K290" s="71"/>
      <c r="L290" s="70"/>
      <c r="M290" s="70"/>
      <c r="N290" s="70"/>
      <c r="O290" s="70"/>
      <c r="P290" s="70"/>
    </row>
    <row r="291" spans="1:17" s="22" customFormat="1" ht="12">
      <c r="A291" s="19">
        <v>188</v>
      </c>
      <c r="B291" s="476" t="s">
        <v>53</v>
      </c>
      <c r="C291" s="477"/>
      <c r="D291" s="24" t="s">
        <v>14</v>
      </c>
      <c r="E291" s="69">
        <v>1</v>
      </c>
      <c r="F291" s="69">
        <v>10</v>
      </c>
      <c r="G291" s="70">
        <v>1</v>
      </c>
      <c r="H291" s="70">
        <v>10</v>
      </c>
      <c r="I291" s="70">
        <v>1</v>
      </c>
      <c r="J291" s="70">
        <v>9</v>
      </c>
      <c r="K291" s="71">
        <v>1</v>
      </c>
      <c r="L291" s="70">
        <v>10</v>
      </c>
      <c r="M291" s="70">
        <v>1</v>
      </c>
      <c r="N291" s="70">
        <v>10</v>
      </c>
      <c r="O291" s="70">
        <v>1</v>
      </c>
      <c r="P291" s="70">
        <v>10</v>
      </c>
    </row>
    <row r="292" spans="1:17" s="22" customFormat="1" ht="12">
      <c r="A292" s="19">
        <v>189</v>
      </c>
      <c r="B292" s="476" t="s">
        <v>258</v>
      </c>
      <c r="C292" s="477"/>
      <c r="D292" s="24" t="s">
        <v>14</v>
      </c>
      <c r="E292" s="69">
        <v>10</v>
      </c>
      <c r="F292" s="69">
        <v>34</v>
      </c>
      <c r="G292" s="70">
        <v>9</v>
      </c>
      <c r="H292" s="70">
        <v>32</v>
      </c>
      <c r="I292" s="70">
        <v>14</v>
      </c>
      <c r="J292" s="70">
        <v>30</v>
      </c>
      <c r="K292" s="71">
        <v>14</v>
      </c>
      <c r="L292" s="70">
        <v>29</v>
      </c>
      <c r="M292" s="70">
        <v>16</v>
      </c>
      <c r="N292" s="70">
        <v>28</v>
      </c>
      <c r="O292" s="70">
        <v>16</v>
      </c>
      <c r="P292" s="70">
        <v>28</v>
      </c>
    </row>
    <row r="293" spans="1:17" s="22" customFormat="1" ht="12">
      <c r="A293" s="19">
        <v>190</v>
      </c>
      <c r="B293" s="472" t="s">
        <v>264</v>
      </c>
      <c r="C293" s="473"/>
      <c r="D293" s="24" t="s">
        <v>14</v>
      </c>
      <c r="E293" s="69" t="s">
        <v>84</v>
      </c>
      <c r="F293" s="69" t="s">
        <v>84</v>
      </c>
      <c r="G293" s="70" t="s">
        <v>84</v>
      </c>
      <c r="H293" s="70" t="s">
        <v>84</v>
      </c>
      <c r="I293" s="70" t="s">
        <v>84</v>
      </c>
      <c r="J293" s="70" t="s">
        <v>84</v>
      </c>
      <c r="K293" s="71" t="s">
        <v>84</v>
      </c>
      <c r="L293" s="70" t="s">
        <v>84</v>
      </c>
      <c r="M293" s="70">
        <v>67</v>
      </c>
      <c r="N293" s="70">
        <v>219</v>
      </c>
      <c r="O293" s="70">
        <v>70</v>
      </c>
      <c r="P293" s="70">
        <v>226</v>
      </c>
    </row>
    <row r="294" spans="1:17" s="22" customFormat="1" ht="12">
      <c r="A294" s="19">
        <v>191</v>
      </c>
      <c r="B294" s="472" t="s">
        <v>74</v>
      </c>
      <c r="C294" s="473"/>
      <c r="D294" s="24" t="s">
        <v>14</v>
      </c>
      <c r="E294" s="69" t="s">
        <v>84</v>
      </c>
      <c r="F294" s="69" t="s">
        <v>84</v>
      </c>
      <c r="G294" s="70" t="s">
        <v>84</v>
      </c>
      <c r="H294" s="70" t="s">
        <v>84</v>
      </c>
      <c r="I294" s="70" t="s">
        <v>84</v>
      </c>
      <c r="J294" s="70" t="s">
        <v>84</v>
      </c>
      <c r="K294" s="71" t="s">
        <v>84</v>
      </c>
      <c r="L294" s="70" t="s">
        <v>84</v>
      </c>
      <c r="M294" s="70">
        <v>360</v>
      </c>
      <c r="N294" s="70">
        <v>1781</v>
      </c>
      <c r="O294" s="70">
        <v>356</v>
      </c>
      <c r="P294" s="70">
        <v>1757</v>
      </c>
    </row>
    <row r="295" spans="1:17" s="22" customFormat="1" ht="12">
      <c r="A295" s="19">
        <v>192</v>
      </c>
      <c r="B295" s="472" t="s">
        <v>75</v>
      </c>
      <c r="C295" s="473"/>
      <c r="D295" s="24" t="s">
        <v>14</v>
      </c>
      <c r="E295" s="69" t="s">
        <v>84</v>
      </c>
      <c r="F295" s="69" t="s">
        <v>84</v>
      </c>
      <c r="G295" s="70" t="s">
        <v>84</v>
      </c>
      <c r="H295" s="70" t="s">
        <v>84</v>
      </c>
      <c r="I295" s="70" t="s">
        <v>84</v>
      </c>
      <c r="J295" s="70" t="s">
        <v>84</v>
      </c>
      <c r="K295" s="71" t="s">
        <v>84</v>
      </c>
      <c r="L295" s="70" t="s">
        <v>84</v>
      </c>
      <c r="M295" s="70" t="s">
        <v>84</v>
      </c>
      <c r="N295" s="70" t="s">
        <v>84</v>
      </c>
      <c r="O295" s="70" t="s">
        <v>84</v>
      </c>
      <c r="P295" s="70" t="s">
        <v>84</v>
      </c>
      <c r="Q295" s="63" t="s">
        <v>288</v>
      </c>
    </row>
    <row r="296" spans="1:17" ht="4.7" customHeight="1">
      <c r="A296" s="19"/>
      <c r="B296" s="29"/>
      <c r="C296" s="27"/>
      <c r="D296" s="24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7">
      <c r="A297" s="32"/>
      <c r="B297" s="474" t="s">
        <v>100</v>
      </c>
      <c r="C297" s="475"/>
      <c r="D297" s="31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7" s="22" customFormat="1" ht="12">
      <c r="A298" s="19">
        <v>193</v>
      </c>
      <c r="B298" s="472" t="s">
        <v>76</v>
      </c>
      <c r="C298" s="473"/>
      <c r="D298" s="24" t="s">
        <v>41</v>
      </c>
      <c r="E298" s="69" t="s">
        <v>84</v>
      </c>
      <c r="F298" s="69" t="s">
        <v>84</v>
      </c>
      <c r="G298" s="70" t="s">
        <v>84</v>
      </c>
      <c r="H298" s="70" t="s">
        <v>84</v>
      </c>
      <c r="I298" s="70" t="s">
        <v>84</v>
      </c>
      <c r="J298" s="70" t="s">
        <v>84</v>
      </c>
      <c r="K298" s="71" t="s">
        <v>84</v>
      </c>
      <c r="L298" s="70" t="s">
        <v>84</v>
      </c>
      <c r="M298" s="70">
        <v>3</v>
      </c>
      <c r="N298" s="70">
        <v>521</v>
      </c>
      <c r="O298" s="70">
        <v>3</v>
      </c>
      <c r="P298" s="70">
        <v>545</v>
      </c>
    </row>
    <row r="299" spans="1:17" s="22" customFormat="1" ht="12">
      <c r="A299" s="19">
        <v>194</v>
      </c>
      <c r="B299" s="472" t="s">
        <v>259</v>
      </c>
      <c r="C299" s="473"/>
      <c r="D299" s="24" t="s">
        <v>41</v>
      </c>
      <c r="E299" s="69">
        <v>17</v>
      </c>
      <c r="F299" s="69">
        <v>78</v>
      </c>
      <c r="G299" s="70">
        <v>15</v>
      </c>
      <c r="H299" s="70">
        <v>72</v>
      </c>
      <c r="I299" s="70">
        <v>13</v>
      </c>
      <c r="J299" s="70">
        <v>99</v>
      </c>
      <c r="K299" s="71">
        <v>9</v>
      </c>
      <c r="L299" s="70">
        <v>89</v>
      </c>
      <c r="M299" s="70">
        <v>19</v>
      </c>
      <c r="N299" s="70">
        <v>82</v>
      </c>
      <c r="O299" s="70">
        <v>15</v>
      </c>
      <c r="P299" s="70">
        <v>73</v>
      </c>
    </row>
    <row r="300" spans="1:17" s="22" customFormat="1" ht="12">
      <c r="A300" s="19">
        <v>195</v>
      </c>
      <c r="B300" s="472" t="s">
        <v>260</v>
      </c>
      <c r="C300" s="473"/>
      <c r="D300" s="24" t="s">
        <v>41</v>
      </c>
      <c r="E300" s="69">
        <v>34</v>
      </c>
      <c r="F300" s="69">
        <v>71</v>
      </c>
      <c r="G300" s="70">
        <v>22</v>
      </c>
      <c r="H300" s="70">
        <v>66</v>
      </c>
      <c r="I300" s="70">
        <v>39</v>
      </c>
      <c r="J300" s="70">
        <v>75</v>
      </c>
      <c r="K300" s="71">
        <v>74</v>
      </c>
      <c r="L300" s="70">
        <v>29</v>
      </c>
      <c r="M300" s="70">
        <v>29</v>
      </c>
      <c r="N300" s="70">
        <v>73</v>
      </c>
      <c r="O300" s="70">
        <v>27</v>
      </c>
      <c r="P300" s="70">
        <v>61</v>
      </c>
    </row>
    <row r="301" spans="1:17" s="22" customFormat="1" ht="12">
      <c r="A301" s="19">
        <v>196</v>
      </c>
      <c r="B301" s="472" t="s">
        <v>261</v>
      </c>
      <c r="C301" s="473"/>
      <c r="D301" s="24" t="s">
        <v>41</v>
      </c>
      <c r="E301" s="69">
        <v>7</v>
      </c>
      <c r="F301" s="69">
        <v>12</v>
      </c>
      <c r="G301" s="70">
        <v>5</v>
      </c>
      <c r="H301" s="70">
        <v>8</v>
      </c>
      <c r="I301" s="70">
        <v>17</v>
      </c>
      <c r="J301" s="70">
        <v>22</v>
      </c>
      <c r="K301" s="71">
        <v>18</v>
      </c>
      <c r="L301" s="70">
        <v>30</v>
      </c>
      <c r="M301" s="70">
        <v>3</v>
      </c>
      <c r="N301" s="70">
        <v>20</v>
      </c>
      <c r="O301" s="70">
        <v>13</v>
      </c>
      <c r="P301" s="70">
        <v>20</v>
      </c>
    </row>
    <row r="302" spans="1:17" ht="4.7" customHeight="1">
      <c r="A302" s="44"/>
      <c r="B302" s="37"/>
      <c r="C302" s="33"/>
      <c r="D302" s="34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</row>
    <row r="303" spans="1:17">
      <c r="A303" s="19"/>
      <c r="B303" s="474" t="s">
        <v>101</v>
      </c>
      <c r="C303" s="475"/>
      <c r="D303" s="39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</row>
    <row r="304" spans="1:17" s="22" customFormat="1" ht="12">
      <c r="A304" s="19">
        <v>197</v>
      </c>
      <c r="B304" s="472" t="s">
        <v>77</v>
      </c>
      <c r="C304" s="473"/>
      <c r="D304" s="24" t="s">
        <v>14</v>
      </c>
      <c r="E304" s="69">
        <v>12933</v>
      </c>
      <c r="F304" s="69">
        <v>11649</v>
      </c>
      <c r="G304" s="70">
        <v>12974</v>
      </c>
      <c r="H304" s="70">
        <v>11401</v>
      </c>
      <c r="I304" s="70">
        <v>13072</v>
      </c>
      <c r="J304" s="70">
        <v>11243</v>
      </c>
      <c r="K304" s="71">
        <v>13170</v>
      </c>
      <c r="L304" s="70">
        <v>11182</v>
      </c>
      <c r="M304" s="70">
        <v>13164</v>
      </c>
      <c r="N304" s="70">
        <v>11016</v>
      </c>
      <c r="O304" s="70">
        <v>13222</v>
      </c>
      <c r="P304" s="70">
        <v>10997</v>
      </c>
    </row>
    <row r="305" spans="1:16" ht="12.75" customHeight="1">
      <c r="A305" s="19">
        <v>198</v>
      </c>
      <c r="B305" s="478" t="s">
        <v>265</v>
      </c>
      <c r="C305" s="479"/>
      <c r="D305" s="39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</row>
    <row r="306" spans="1:16" s="11" customFormat="1" ht="12">
      <c r="A306" s="10"/>
      <c r="C306" s="64" t="s">
        <v>85</v>
      </c>
      <c r="D306" s="15" t="s">
        <v>14</v>
      </c>
      <c r="E306" s="65">
        <v>4</v>
      </c>
      <c r="F306" s="65">
        <v>15</v>
      </c>
      <c r="G306" s="65">
        <v>3</v>
      </c>
      <c r="H306" s="65">
        <v>21</v>
      </c>
      <c r="I306" s="65">
        <v>3</v>
      </c>
      <c r="J306" s="65">
        <v>21</v>
      </c>
      <c r="K306" s="65">
        <v>3</v>
      </c>
      <c r="L306" s="65">
        <v>18</v>
      </c>
      <c r="M306" s="65">
        <v>4</v>
      </c>
      <c r="N306" s="65">
        <v>19</v>
      </c>
      <c r="O306" s="65">
        <v>2</v>
      </c>
      <c r="P306" s="65">
        <v>22</v>
      </c>
    </row>
    <row r="307" spans="1:16" s="11" customFormat="1" ht="12">
      <c r="A307" s="10"/>
      <c r="C307" s="64" t="s">
        <v>266</v>
      </c>
      <c r="D307" s="15" t="s">
        <v>14</v>
      </c>
      <c r="E307" s="65">
        <v>0</v>
      </c>
      <c r="F307" s="65">
        <v>1</v>
      </c>
      <c r="G307" s="65">
        <v>0</v>
      </c>
      <c r="H307" s="65">
        <v>1</v>
      </c>
      <c r="I307" s="65">
        <v>0</v>
      </c>
      <c r="J307" s="65">
        <v>1</v>
      </c>
      <c r="K307" s="65">
        <v>1</v>
      </c>
      <c r="L307" s="65">
        <v>0</v>
      </c>
      <c r="M307" s="65">
        <v>1</v>
      </c>
      <c r="N307" s="65">
        <v>0</v>
      </c>
      <c r="O307" s="65">
        <v>1</v>
      </c>
      <c r="P307" s="65">
        <v>0</v>
      </c>
    </row>
    <row r="308" spans="1:16" s="11" customFormat="1" ht="12">
      <c r="A308" s="10"/>
      <c r="C308" s="64" t="s">
        <v>267</v>
      </c>
      <c r="D308" s="15" t="s">
        <v>14</v>
      </c>
      <c r="E308" s="65">
        <v>9</v>
      </c>
      <c r="F308" s="65">
        <v>127</v>
      </c>
      <c r="G308" s="65">
        <v>12</v>
      </c>
      <c r="H308" s="65">
        <v>134</v>
      </c>
      <c r="I308" s="65">
        <v>16</v>
      </c>
      <c r="J308" s="65">
        <v>121</v>
      </c>
      <c r="K308" s="65">
        <v>17</v>
      </c>
      <c r="L308" s="65">
        <v>127</v>
      </c>
      <c r="M308" s="65">
        <v>24</v>
      </c>
      <c r="N308" s="65">
        <v>123</v>
      </c>
      <c r="O308" s="65">
        <v>30</v>
      </c>
      <c r="P308" s="65">
        <v>116</v>
      </c>
    </row>
    <row r="309" spans="1:16" s="11" customFormat="1" ht="12">
      <c r="A309" s="10"/>
      <c r="C309" s="64" t="s">
        <v>268</v>
      </c>
      <c r="D309" s="15" t="s">
        <v>14</v>
      </c>
      <c r="E309" s="65">
        <v>2179</v>
      </c>
      <c r="F309" s="65">
        <v>2300</v>
      </c>
      <c r="G309" s="65">
        <v>2347</v>
      </c>
      <c r="H309" s="65">
        <v>2307</v>
      </c>
      <c r="I309" s="65">
        <v>1726</v>
      </c>
      <c r="J309" s="65">
        <v>1865</v>
      </c>
      <c r="K309" s="65">
        <v>1799</v>
      </c>
      <c r="L309" s="65">
        <v>1840</v>
      </c>
      <c r="M309" s="65">
        <v>1877</v>
      </c>
      <c r="N309" s="65">
        <v>1767</v>
      </c>
      <c r="O309" s="65">
        <v>1976</v>
      </c>
      <c r="P309" s="65">
        <v>1769</v>
      </c>
    </row>
    <row r="310" spans="1:16" s="11" customFormat="1" ht="12">
      <c r="A310" s="10"/>
      <c r="C310" s="64" t="s">
        <v>269</v>
      </c>
      <c r="D310" s="15" t="s">
        <v>14</v>
      </c>
      <c r="E310" s="65">
        <v>1826</v>
      </c>
      <c r="F310" s="65">
        <v>1100</v>
      </c>
      <c r="G310" s="65">
        <v>1724</v>
      </c>
      <c r="H310" s="65">
        <v>992</v>
      </c>
      <c r="I310" s="65">
        <v>1675</v>
      </c>
      <c r="J310" s="65">
        <v>911</v>
      </c>
      <c r="K310" s="65">
        <v>1655</v>
      </c>
      <c r="L310" s="65">
        <v>932</v>
      </c>
      <c r="M310" s="65">
        <v>1607</v>
      </c>
      <c r="N310" s="65">
        <v>898</v>
      </c>
      <c r="O310" s="65">
        <v>1578</v>
      </c>
      <c r="P310" s="65">
        <v>894</v>
      </c>
    </row>
    <row r="311" spans="1:16" s="11" customFormat="1" ht="12">
      <c r="A311" s="10"/>
      <c r="C311" s="64" t="s">
        <v>270</v>
      </c>
      <c r="D311" s="15" t="s">
        <v>14</v>
      </c>
      <c r="E311" s="65">
        <v>73</v>
      </c>
      <c r="F311" s="65">
        <v>19</v>
      </c>
      <c r="G311" s="65">
        <v>66</v>
      </c>
      <c r="H311" s="65">
        <v>17</v>
      </c>
      <c r="I311" s="65">
        <v>59</v>
      </c>
      <c r="J311" s="65">
        <v>11</v>
      </c>
      <c r="K311" s="65">
        <v>52</v>
      </c>
      <c r="L311" s="65">
        <v>11</v>
      </c>
      <c r="M311" s="65">
        <v>47</v>
      </c>
      <c r="N311" s="65">
        <v>8</v>
      </c>
      <c r="O311" s="65">
        <v>55</v>
      </c>
      <c r="P311" s="65">
        <v>23</v>
      </c>
    </row>
    <row r="312" spans="1:16" s="11" customFormat="1" ht="12">
      <c r="A312" s="10"/>
      <c r="C312" s="64" t="s">
        <v>86</v>
      </c>
      <c r="D312" s="15" t="s">
        <v>14</v>
      </c>
      <c r="E312" s="65">
        <v>182</v>
      </c>
      <c r="F312" s="65">
        <v>4256</v>
      </c>
      <c r="G312" s="65">
        <v>190</v>
      </c>
      <c r="H312" s="65">
        <v>4411</v>
      </c>
      <c r="I312" s="65">
        <v>205</v>
      </c>
      <c r="J312" s="65">
        <v>4455</v>
      </c>
      <c r="K312" s="65">
        <v>209</v>
      </c>
      <c r="L312" s="65">
        <v>4469</v>
      </c>
      <c r="M312" s="65">
        <v>226</v>
      </c>
      <c r="N312" s="65">
        <v>4488</v>
      </c>
      <c r="O312" s="65">
        <v>225</v>
      </c>
      <c r="P312" s="65">
        <v>4484</v>
      </c>
    </row>
    <row r="313" spans="1:16" s="11" customFormat="1" ht="12">
      <c r="A313" s="10"/>
      <c r="C313" s="64" t="s">
        <v>271</v>
      </c>
      <c r="D313" s="15" t="s">
        <v>14</v>
      </c>
      <c r="E313" s="65">
        <v>0</v>
      </c>
      <c r="F313" s="65">
        <v>0</v>
      </c>
      <c r="G313" s="65">
        <v>0</v>
      </c>
      <c r="H313" s="65">
        <v>0</v>
      </c>
      <c r="I313" s="65">
        <v>918</v>
      </c>
      <c r="J313" s="65">
        <v>238</v>
      </c>
      <c r="K313" s="65">
        <v>922</v>
      </c>
      <c r="L313" s="65">
        <v>229</v>
      </c>
      <c r="M313" s="65">
        <v>891</v>
      </c>
      <c r="N313" s="65">
        <v>217</v>
      </c>
      <c r="O313" s="65">
        <v>864</v>
      </c>
      <c r="P313" s="65">
        <v>210</v>
      </c>
    </row>
    <row r="314" spans="1:16" s="11" customFormat="1" ht="12">
      <c r="A314" s="10"/>
      <c r="C314" s="64" t="s">
        <v>272</v>
      </c>
      <c r="D314" s="15" t="s">
        <v>14</v>
      </c>
      <c r="E314" s="65">
        <v>8660</v>
      </c>
      <c r="F314" s="65">
        <v>3831</v>
      </c>
      <c r="G314" s="65">
        <v>8632</v>
      </c>
      <c r="H314" s="65">
        <v>3518</v>
      </c>
      <c r="I314" s="65">
        <v>8470</v>
      </c>
      <c r="J314" s="65">
        <v>3620</v>
      </c>
      <c r="K314" s="65">
        <v>8512</v>
      </c>
      <c r="L314" s="65">
        <v>3556</v>
      </c>
      <c r="M314" s="65">
        <v>8487</v>
      </c>
      <c r="N314" s="65">
        <v>3496</v>
      </c>
      <c r="O314" s="65">
        <v>8491</v>
      </c>
      <c r="P314" s="65">
        <v>3479</v>
      </c>
    </row>
    <row r="315" spans="1:16" ht="12.75" customHeight="1">
      <c r="A315" s="19">
        <v>199</v>
      </c>
      <c r="B315" s="478" t="s">
        <v>273</v>
      </c>
      <c r="C315" s="479"/>
      <c r="D315" s="39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</row>
    <row r="316" spans="1:16" s="11" customFormat="1" ht="12">
      <c r="A316" s="10"/>
      <c r="C316" s="64" t="s">
        <v>78</v>
      </c>
      <c r="D316" s="15" t="s">
        <v>14</v>
      </c>
      <c r="E316" s="65">
        <v>3419</v>
      </c>
      <c r="F316" s="65">
        <v>7409</v>
      </c>
      <c r="G316" s="65">
        <v>3425</v>
      </c>
      <c r="H316" s="65">
        <v>7352</v>
      </c>
      <c r="I316" s="65">
        <v>3513</v>
      </c>
      <c r="J316" s="65">
        <v>7295</v>
      </c>
      <c r="K316" s="65">
        <v>3509</v>
      </c>
      <c r="L316" s="65">
        <v>7307</v>
      </c>
      <c r="M316" s="65">
        <v>3540</v>
      </c>
      <c r="N316" s="65">
        <v>7215</v>
      </c>
      <c r="O316" s="65">
        <v>3584</v>
      </c>
      <c r="P316" s="65">
        <v>7216</v>
      </c>
    </row>
    <row r="317" spans="1:16" s="11" customFormat="1" ht="12">
      <c r="A317" s="10"/>
      <c r="C317" s="64" t="s">
        <v>274</v>
      </c>
      <c r="D317" s="15" t="s">
        <v>14</v>
      </c>
      <c r="E317" s="65">
        <v>29</v>
      </c>
      <c r="F317" s="65">
        <v>86</v>
      </c>
      <c r="G317" s="65">
        <v>30</v>
      </c>
      <c r="H317" s="65">
        <v>79</v>
      </c>
      <c r="I317" s="65">
        <v>29</v>
      </c>
      <c r="J317" s="65">
        <v>76</v>
      </c>
      <c r="K317" s="65">
        <v>30</v>
      </c>
      <c r="L317" s="65">
        <v>70</v>
      </c>
      <c r="M317" s="65">
        <v>28</v>
      </c>
      <c r="N317" s="65">
        <v>59</v>
      </c>
      <c r="O317" s="65">
        <v>34</v>
      </c>
      <c r="P317" s="65">
        <v>64</v>
      </c>
    </row>
    <row r="318" spans="1:16" s="11" customFormat="1" ht="12">
      <c r="A318" s="10"/>
      <c r="C318" s="64" t="s">
        <v>275</v>
      </c>
      <c r="D318" s="15" t="s">
        <v>14</v>
      </c>
      <c r="E318" s="65">
        <v>9485</v>
      </c>
      <c r="F318" s="65">
        <v>4154</v>
      </c>
      <c r="G318" s="65">
        <v>9519</v>
      </c>
      <c r="H318" s="65">
        <v>3970</v>
      </c>
      <c r="I318" s="65">
        <v>9530</v>
      </c>
      <c r="J318" s="65">
        <v>3872</v>
      </c>
      <c r="K318" s="65">
        <v>9631</v>
      </c>
      <c r="L318" s="65">
        <v>3805</v>
      </c>
      <c r="M318" s="65">
        <v>9596</v>
      </c>
      <c r="N318" s="65">
        <v>3742</v>
      </c>
      <c r="O318" s="65">
        <v>9604</v>
      </c>
      <c r="P318" s="65">
        <v>3717</v>
      </c>
    </row>
    <row r="319" spans="1:16" s="22" customFormat="1" ht="12">
      <c r="A319" s="19">
        <v>200</v>
      </c>
      <c r="B319" s="472" t="s">
        <v>79</v>
      </c>
      <c r="C319" s="473"/>
      <c r="D319" s="24" t="s">
        <v>14</v>
      </c>
      <c r="E319" s="69">
        <v>21</v>
      </c>
      <c r="F319" s="69">
        <v>175</v>
      </c>
      <c r="G319" s="70">
        <v>25</v>
      </c>
      <c r="H319" s="70">
        <v>123</v>
      </c>
      <c r="I319" s="70">
        <v>30</v>
      </c>
      <c r="J319" s="70">
        <v>144</v>
      </c>
      <c r="K319" s="71">
        <v>34</v>
      </c>
      <c r="L319" s="70">
        <v>136</v>
      </c>
      <c r="M319" s="70">
        <v>37</v>
      </c>
      <c r="N319" s="70">
        <v>135</v>
      </c>
      <c r="O319" s="70">
        <v>34</v>
      </c>
      <c r="P319" s="70">
        <v>147</v>
      </c>
    </row>
    <row r="320" spans="1:16" s="22" customFormat="1" ht="12">
      <c r="A320" s="19">
        <v>201</v>
      </c>
      <c r="B320" s="472" t="s">
        <v>276</v>
      </c>
      <c r="C320" s="473"/>
      <c r="D320" s="24" t="s">
        <v>14</v>
      </c>
      <c r="E320" s="69">
        <v>454</v>
      </c>
      <c r="F320" s="69">
        <v>961</v>
      </c>
      <c r="G320" s="70">
        <v>418</v>
      </c>
      <c r="H320" s="70">
        <v>830</v>
      </c>
      <c r="I320" s="70">
        <v>493</v>
      </c>
      <c r="J320" s="70">
        <v>925</v>
      </c>
      <c r="K320" s="71">
        <v>545</v>
      </c>
      <c r="L320" s="70">
        <v>925</v>
      </c>
      <c r="M320" s="70">
        <v>565</v>
      </c>
      <c r="N320" s="70">
        <v>895</v>
      </c>
      <c r="O320" s="70">
        <v>623</v>
      </c>
      <c r="P320" s="70">
        <v>843</v>
      </c>
    </row>
    <row r="321" spans="1:17" s="22" customFormat="1" ht="12">
      <c r="A321" s="19"/>
      <c r="B321" s="472" t="s">
        <v>80</v>
      </c>
      <c r="C321" s="473"/>
      <c r="D321" s="24"/>
      <c r="E321" s="69"/>
      <c r="F321" s="69"/>
      <c r="G321" s="70"/>
      <c r="H321" s="70"/>
      <c r="I321" s="70"/>
      <c r="J321" s="70"/>
      <c r="K321" s="71"/>
      <c r="L321" s="70"/>
      <c r="M321" s="70"/>
      <c r="N321" s="70"/>
      <c r="O321" s="70"/>
      <c r="P321" s="70"/>
    </row>
    <row r="322" spans="1:17" s="11" customFormat="1" ht="12">
      <c r="A322" s="10">
        <v>202</v>
      </c>
      <c r="B322" s="476" t="s">
        <v>277</v>
      </c>
      <c r="C322" s="477"/>
      <c r="D322" s="15" t="s">
        <v>14</v>
      </c>
      <c r="E322" s="65">
        <v>9</v>
      </c>
      <c r="F322" s="65">
        <v>21</v>
      </c>
      <c r="G322" s="65">
        <v>9</v>
      </c>
      <c r="H322" s="65">
        <v>18</v>
      </c>
      <c r="I322" s="65">
        <v>13</v>
      </c>
      <c r="J322" s="65">
        <v>15</v>
      </c>
      <c r="K322" s="65">
        <v>12</v>
      </c>
      <c r="L322" s="65">
        <v>17</v>
      </c>
      <c r="M322" s="65">
        <v>8</v>
      </c>
      <c r="N322" s="65">
        <v>19</v>
      </c>
      <c r="O322" s="65">
        <v>15</v>
      </c>
      <c r="P322" s="65">
        <v>15</v>
      </c>
    </row>
    <row r="323" spans="1:17" s="11" customFormat="1" ht="12">
      <c r="A323" s="10">
        <v>203</v>
      </c>
      <c r="B323" s="476" t="s">
        <v>278</v>
      </c>
      <c r="C323" s="477"/>
      <c r="D323" s="15" t="s">
        <v>14</v>
      </c>
      <c r="E323" s="65">
        <v>4</v>
      </c>
      <c r="F323" s="65">
        <v>8</v>
      </c>
      <c r="G323" s="65">
        <v>3</v>
      </c>
      <c r="H323" s="65">
        <v>8</v>
      </c>
      <c r="I323" s="65">
        <v>4</v>
      </c>
      <c r="J323" s="65">
        <v>8</v>
      </c>
      <c r="K323" s="65">
        <v>7</v>
      </c>
      <c r="L323" s="65">
        <v>5</v>
      </c>
      <c r="M323" s="65">
        <v>5</v>
      </c>
      <c r="N323" s="65">
        <v>7</v>
      </c>
      <c r="O323" s="65">
        <v>6</v>
      </c>
      <c r="P323" s="65">
        <v>6</v>
      </c>
    </row>
    <row r="324" spans="1:17" s="22" customFormat="1" ht="12">
      <c r="A324" s="19">
        <v>204</v>
      </c>
      <c r="B324" s="472" t="s">
        <v>81</v>
      </c>
      <c r="C324" s="473"/>
      <c r="D324" s="24" t="s">
        <v>82</v>
      </c>
      <c r="E324" s="69">
        <v>27816</v>
      </c>
      <c r="F324" s="69">
        <v>19045</v>
      </c>
      <c r="G324" s="70">
        <v>34339</v>
      </c>
      <c r="H324" s="70">
        <v>28157</v>
      </c>
      <c r="I324" s="70">
        <v>67208</v>
      </c>
      <c r="J324" s="70">
        <v>74959</v>
      </c>
      <c r="K324" s="71">
        <v>51457</v>
      </c>
      <c r="L324" s="70">
        <v>45007</v>
      </c>
      <c r="M324" s="70">
        <v>59509</v>
      </c>
      <c r="N324" s="70">
        <v>35846</v>
      </c>
      <c r="O324" s="70">
        <v>73434</v>
      </c>
      <c r="P324" s="70">
        <v>37907</v>
      </c>
    </row>
    <row r="325" spans="1:17" s="22" customFormat="1" ht="12">
      <c r="A325" s="19">
        <v>205</v>
      </c>
      <c r="B325" s="472" t="s">
        <v>281</v>
      </c>
      <c r="C325" s="473"/>
      <c r="D325" s="24" t="s">
        <v>14</v>
      </c>
      <c r="E325" s="69" t="s">
        <v>84</v>
      </c>
      <c r="F325" s="69" t="s">
        <v>84</v>
      </c>
      <c r="G325" s="70" t="s">
        <v>84</v>
      </c>
      <c r="H325" s="70" t="s">
        <v>84</v>
      </c>
      <c r="I325" s="70" t="s">
        <v>84</v>
      </c>
      <c r="J325" s="70" t="s">
        <v>84</v>
      </c>
      <c r="K325" s="71" t="s">
        <v>84</v>
      </c>
      <c r="L325" s="70" t="s">
        <v>84</v>
      </c>
      <c r="M325" s="70">
        <v>121</v>
      </c>
      <c r="N325" s="70">
        <v>365</v>
      </c>
      <c r="O325" s="70">
        <v>122</v>
      </c>
      <c r="P325" s="70">
        <v>360</v>
      </c>
    </row>
    <row r="326" spans="1:17" s="22" customFormat="1" ht="12">
      <c r="A326" s="19">
        <v>206</v>
      </c>
      <c r="B326" s="472" t="s">
        <v>282</v>
      </c>
      <c r="C326" s="473"/>
      <c r="D326" s="24" t="s">
        <v>14</v>
      </c>
      <c r="E326" s="69" t="s">
        <v>84</v>
      </c>
      <c r="F326" s="69" t="s">
        <v>84</v>
      </c>
      <c r="G326" s="70" t="s">
        <v>84</v>
      </c>
      <c r="H326" s="70" t="s">
        <v>84</v>
      </c>
      <c r="I326" s="70" t="s">
        <v>84</v>
      </c>
      <c r="J326" s="70" t="s">
        <v>84</v>
      </c>
      <c r="K326" s="71" t="s">
        <v>84</v>
      </c>
      <c r="L326" s="70" t="s">
        <v>84</v>
      </c>
      <c r="M326" s="70" t="s">
        <v>84</v>
      </c>
      <c r="N326" s="70" t="s">
        <v>84</v>
      </c>
      <c r="O326" s="70" t="s">
        <v>84</v>
      </c>
      <c r="P326" s="70" t="s">
        <v>84</v>
      </c>
      <c r="Q326" s="63" t="s">
        <v>288</v>
      </c>
    </row>
    <row r="327" spans="1:17" s="22" customFormat="1" ht="12">
      <c r="A327" s="19">
        <v>207</v>
      </c>
      <c r="B327" s="472" t="s">
        <v>83</v>
      </c>
      <c r="C327" s="473"/>
      <c r="D327" s="24" t="s">
        <v>14</v>
      </c>
      <c r="E327" s="69" t="s">
        <v>84</v>
      </c>
      <c r="F327" s="69" t="s">
        <v>84</v>
      </c>
      <c r="G327" s="70" t="s">
        <v>84</v>
      </c>
      <c r="H327" s="70" t="s">
        <v>84</v>
      </c>
      <c r="I327" s="70" t="s">
        <v>84</v>
      </c>
      <c r="J327" s="70" t="s">
        <v>84</v>
      </c>
      <c r="K327" s="71" t="s">
        <v>84</v>
      </c>
      <c r="L327" s="70" t="s">
        <v>84</v>
      </c>
      <c r="M327" s="70" t="s">
        <v>84</v>
      </c>
      <c r="N327" s="70" t="s">
        <v>84</v>
      </c>
      <c r="O327" s="70" t="s">
        <v>84</v>
      </c>
      <c r="P327" s="70" t="s">
        <v>84</v>
      </c>
      <c r="Q327" s="63" t="s">
        <v>288</v>
      </c>
    </row>
    <row r="328" spans="1:17" s="22" customFormat="1" ht="12">
      <c r="A328" s="19">
        <v>208</v>
      </c>
      <c r="B328" s="472" t="s">
        <v>279</v>
      </c>
      <c r="C328" s="473"/>
      <c r="D328" s="24" t="s">
        <v>14</v>
      </c>
      <c r="E328" s="69" t="s">
        <v>84</v>
      </c>
      <c r="F328" s="69" t="s">
        <v>84</v>
      </c>
      <c r="G328" s="70" t="s">
        <v>84</v>
      </c>
      <c r="H328" s="70" t="s">
        <v>84</v>
      </c>
      <c r="I328" s="70" t="s">
        <v>84</v>
      </c>
      <c r="J328" s="70" t="s">
        <v>84</v>
      </c>
      <c r="K328" s="71" t="s">
        <v>84</v>
      </c>
      <c r="L328" s="70" t="s">
        <v>84</v>
      </c>
      <c r="M328" s="70">
        <v>22</v>
      </c>
      <c r="N328" s="70">
        <v>53</v>
      </c>
      <c r="O328" s="70">
        <v>17</v>
      </c>
      <c r="P328" s="70">
        <v>40</v>
      </c>
    </row>
    <row r="329" spans="1:17" s="22" customFormat="1" ht="12">
      <c r="A329" s="72">
        <v>209</v>
      </c>
      <c r="B329" s="480" t="s">
        <v>280</v>
      </c>
      <c r="C329" s="481"/>
      <c r="D329" s="73" t="s">
        <v>14</v>
      </c>
      <c r="E329" s="74" t="s">
        <v>84</v>
      </c>
      <c r="F329" s="74" t="s">
        <v>84</v>
      </c>
      <c r="G329" s="75" t="s">
        <v>84</v>
      </c>
      <c r="H329" s="75" t="s">
        <v>84</v>
      </c>
      <c r="I329" s="75" t="s">
        <v>84</v>
      </c>
      <c r="J329" s="75" t="s">
        <v>84</v>
      </c>
      <c r="K329" s="76" t="s">
        <v>84</v>
      </c>
      <c r="L329" s="75" t="s">
        <v>84</v>
      </c>
      <c r="M329" s="75">
        <v>491</v>
      </c>
      <c r="N329" s="75">
        <v>612</v>
      </c>
      <c r="O329" s="75">
        <v>477</v>
      </c>
      <c r="P329" s="75">
        <v>622</v>
      </c>
    </row>
  </sheetData>
  <customSheetViews>
    <customSheetView guid="{2FC27294-9B72-4FF0-AEBA-036EF009A1B5}" state="hidden">
      <pane xSplit="4" ySplit="5" topLeftCell="F102" activePane="bottomRight" state="frozen"/>
      <selection pane="bottomRight" activeCell="Q114" sqref="Q114"/>
      <rowBreaks count="4" manualBreakCount="4">
        <brk id="61" max="16383" man="1"/>
        <brk id="115" max="16383" man="1"/>
        <brk id="171" max="16383" man="1"/>
        <brk id="224" max="16383" man="1"/>
      </rowBreaks>
      <pageMargins left="0.7" right="0.7" top="0.75" bottom="0.75" header="0.3" footer="0.3"/>
      <pageSetup paperSize="8" orientation="landscape" r:id="rId1"/>
    </customSheetView>
    <customSheetView guid="{620D0A78-3A40-43E2-AD2F-DCD6A3D516DE}" showPageBreaks="1" printArea="1" state="hidden">
      <pane xSplit="4" ySplit="5" topLeftCell="F102" activePane="bottomRight" state="frozen"/>
      <selection pane="bottomRight" activeCell="Q114" sqref="Q114"/>
      <rowBreaks count="4" manualBreakCount="4">
        <brk id="61" max="16383" man="1"/>
        <brk id="115" max="16383" man="1"/>
        <brk id="171" max="16383" man="1"/>
        <brk id="224" max="16383" man="1"/>
      </rowBreaks>
      <pageMargins left="0.7" right="0.7" top="0.75" bottom="0.75" header="0.3" footer="0.3"/>
      <pageSetup paperSize="8" orientation="landscape" r:id="rId2"/>
    </customSheetView>
    <customSheetView guid="{A428DED8-3EFC-463F-8DF9-D1F46CCBF8AD}" showPageBreaks="1" printArea="1" state="hidden">
      <pane xSplit="4" ySplit="5" topLeftCell="F102" activePane="bottomRight" state="frozen"/>
      <selection pane="bottomRight" activeCell="Q114" sqref="Q114"/>
      <rowBreaks count="4" manualBreakCount="4">
        <brk id="61" max="16383" man="1"/>
        <brk id="115" max="16383" man="1"/>
        <brk id="171" max="16383" man="1"/>
        <brk id="224" max="16383" man="1"/>
      </rowBreaks>
      <pageMargins left="0.7" right="0.7" top="0.75" bottom="0.75" header="0.3" footer="0.3"/>
      <pageSetup paperSize="8" orientation="landscape" r:id="rId3"/>
    </customSheetView>
    <customSheetView guid="{18814614-5ED9-4790-B699-27CBB983252C}" showPageBreaks="1" printArea="1" state="hidden">
      <pane xSplit="4" ySplit="5" topLeftCell="F102" activePane="bottomRight" state="frozen"/>
      <selection pane="bottomRight" activeCell="Q114" sqref="Q114"/>
      <rowBreaks count="4" manualBreakCount="4">
        <brk id="61" max="16383" man="1"/>
        <brk id="115" max="16383" man="1"/>
        <brk id="171" max="16383" man="1"/>
        <brk id="224" max="16383" man="1"/>
      </rowBreaks>
      <pageMargins left="0.7" right="0.7" top="0.75" bottom="0.75" header="0.3" footer="0.3"/>
      <pageSetup paperSize="8" orientation="landscape" r:id="rId4"/>
    </customSheetView>
  </customSheetViews>
  <mergeCells count="230">
    <mergeCell ref="A2:H2"/>
    <mergeCell ref="I2:P2"/>
    <mergeCell ref="B3:D3"/>
    <mergeCell ref="E3:F3"/>
    <mergeCell ref="O4:P4"/>
    <mergeCell ref="M4:N4"/>
    <mergeCell ref="I4:J4"/>
    <mergeCell ref="K4:L4"/>
    <mergeCell ref="B8:C8"/>
    <mergeCell ref="G4:H4"/>
    <mergeCell ref="D4:D5"/>
    <mergeCell ref="B6:C6"/>
    <mergeCell ref="E4:F4"/>
    <mergeCell ref="B12:C12"/>
    <mergeCell ref="B13:C13"/>
    <mergeCell ref="B35:C35"/>
    <mergeCell ref="B17:C17"/>
    <mergeCell ref="B20:C20"/>
    <mergeCell ref="B38:C38"/>
    <mergeCell ref="B39:C39"/>
    <mergeCell ref="B29:C29"/>
    <mergeCell ref="B7:C7"/>
    <mergeCell ref="B27:C27"/>
    <mergeCell ref="B30:C30"/>
    <mergeCell ref="A4:A5"/>
    <mergeCell ref="B4:C5"/>
    <mergeCell ref="B40:C40"/>
    <mergeCell ref="B41:C41"/>
    <mergeCell ref="B21:C21"/>
    <mergeCell ref="B22:C22"/>
    <mergeCell ref="B25:C25"/>
    <mergeCell ref="B26:C26"/>
    <mergeCell ref="B23:C23"/>
    <mergeCell ref="B24:C24"/>
    <mergeCell ref="B70:C70"/>
    <mergeCell ref="B71:C71"/>
    <mergeCell ref="B64:C64"/>
    <mergeCell ref="B65:C65"/>
    <mergeCell ref="B68:C68"/>
    <mergeCell ref="B69:C69"/>
    <mergeCell ref="B66:C66"/>
    <mergeCell ref="B67:C67"/>
    <mergeCell ref="B76:C76"/>
    <mergeCell ref="B77:C77"/>
    <mergeCell ref="B62:C62"/>
    <mergeCell ref="B63:C63"/>
    <mergeCell ref="B42:C42"/>
    <mergeCell ref="B43:C43"/>
    <mergeCell ref="B51:C51"/>
    <mergeCell ref="B52:C52"/>
    <mergeCell ref="B53:C53"/>
    <mergeCell ref="B57:C57"/>
    <mergeCell ref="B81:C81"/>
    <mergeCell ref="B83:C83"/>
    <mergeCell ref="B86:C86"/>
    <mergeCell ref="B72:C72"/>
    <mergeCell ref="B73:C73"/>
    <mergeCell ref="B74:C74"/>
    <mergeCell ref="B82:C82"/>
    <mergeCell ref="B75:C75"/>
    <mergeCell ref="B78:C78"/>
    <mergeCell ref="B79:C79"/>
    <mergeCell ref="B87:C87"/>
    <mergeCell ref="B88:C88"/>
    <mergeCell ref="B80:C80"/>
    <mergeCell ref="B104:C104"/>
    <mergeCell ref="B100:C100"/>
    <mergeCell ref="B101:C101"/>
    <mergeCell ref="B84:C84"/>
    <mergeCell ref="B85:C85"/>
    <mergeCell ref="B89:C89"/>
    <mergeCell ref="B92:C92"/>
    <mergeCell ref="B108:C108"/>
    <mergeCell ref="B109:C109"/>
    <mergeCell ref="B93:C93"/>
    <mergeCell ref="B102:C102"/>
    <mergeCell ref="B90:C90"/>
    <mergeCell ref="B91:C91"/>
    <mergeCell ref="B94:C94"/>
    <mergeCell ref="B95:C95"/>
    <mergeCell ref="B103:C103"/>
    <mergeCell ref="B96:C96"/>
    <mergeCell ref="B97:C97"/>
    <mergeCell ref="B98:C98"/>
    <mergeCell ref="B99:C99"/>
    <mergeCell ref="B106:C106"/>
    <mergeCell ref="B116:C116"/>
    <mergeCell ref="B145:C145"/>
    <mergeCell ref="B146:C146"/>
    <mergeCell ref="B141:C141"/>
    <mergeCell ref="B142:C142"/>
    <mergeCell ref="B105:C105"/>
    <mergeCell ref="B110:C110"/>
    <mergeCell ref="B111:C111"/>
    <mergeCell ref="B114:C114"/>
    <mergeCell ref="B107:C107"/>
    <mergeCell ref="B117:C117"/>
    <mergeCell ref="B129:C129"/>
    <mergeCell ref="B143:C143"/>
    <mergeCell ref="B144:C144"/>
    <mergeCell ref="B147:C147"/>
    <mergeCell ref="B148:C148"/>
    <mergeCell ref="B186:C186"/>
    <mergeCell ref="B187:C187"/>
    <mergeCell ref="B158:C158"/>
    <mergeCell ref="B159:C159"/>
    <mergeCell ref="B180:C180"/>
    <mergeCell ref="B181:C181"/>
    <mergeCell ref="B183:C183"/>
    <mergeCell ref="B182:C182"/>
    <mergeCell ref="B172:C172"/>
    <mergeCell ref="B177:C177"/>
    <mergeCell ref="B150:C150"/>
    <mergeCell ref="B151:C151"/>
    <mergeCell ref="B184:C184"/>
    <mergeCell ref="B185:C185"/>
    <mergeCell ref="B160:C160"/>
    <mergeCell ref="B166:C166"/>
    <mergeCell ref="B178:C178"/>
    <mergeCell ref="B179:C179"/>
    <mergeCell ref="B157:C157"/>
    <mergeCell ref="B156:C156"/>
    <mergeCell ref="B188:C188"/>
    <mergeCell ref="B189:C189"/>
    <mergeCell ref="B196:C196"/>
    <mergeCell ref="B197:C197"/>
    <mergeCell ref="B192:C192"/>
    <mergeCell ref="B193:C193"/>
    <mergeCell ref="B190:C190"/>
    <mergeCell ref="B191:C191"/>
    <mergeCell ref="B194:C194"/>
    <mergeCell ref="B195:C195"/>
    <mergeCell ref="B200:C200"/>
    <mergeCell ref="B201:C201"/>
    <mergeCell ref="B198:C198"/>
    <mergeCell ref="B199:C199"/>
    <mergeCell ref="B208:C208"/>
    <mergeCell ref="B210:C210"/>
    <mergeCell ref="B204:C204"/>
    <mergeCell ref="B205:C205"/>
    <mergeCell ref="B206:C206"/>
    <mergeCell ref="B202:C202"/>
    <mergeCell ref="B203:C203"/>
    <mergeCell ref="B235:C235"/>
    <mergeCell ref="B236:C236"/>
    <mergeCell ref="B233:C233"/>
    <mergeCell ref="B234:C234"/>
    <mergeCell ref="B229:C229"/>
    <mergeCell ref="B219:C219"/>
    <mergeCell ref="B231:C231"/>
    <mergeCell ref="B232:C232"/>
    <mergeCell ref="B227:C227"/>
    <mergeCell ref="B237:C237"/>
    <mergeCell ref="B238:C238"/>
    <mergeCell ref="B248:C248"/>
    <mergeCell ref="B207:C207"/>
    <mergeCell ref="B214:C214"/>
    <mergeCell ref="B228:C228"/>
    <mergeCell ref="B225:C225"/>
    <mergeCell ref="B226:C226"/>
    <mergeCell ref="B230:C230"/>
    <mergeCell ref="B252:C252"/>
    <mergeCell ref="B241:C241"/>
    <mergeCell ref="B242:C242"/>
    <mergeCell ref="B239:C239"/>
    <mergeCell ref="B240:C240"/>
    <mergeCell ref="B245:C245"/>
    <mergeCell ref="B246:C246"/>
    <mergeCell ref="B243:C243"/>
    <mergeCell ref="B244:C244"/>
    <mergeCell ref="B253:C253"/>
    <mergeCell ref="B254:C254"/>
    <mergeCell ref="B262:C262"/>
    <mergeCell ref="B264:C264"/>
    <mergeCell ref="B255:C255"/>
    <mergeCell ref="B256:C256"/>
    <mergeCell ref="B258:C258"/>
    <mergeCell ref="B259:C259"/>
    <mergeCell ref="B260:C260"/>
    <mergeCell ref="B261:C261"/>
    <mergeCell ref="B265:C265"/>
    <mergeCell ref="B266:C266"/>
    <mergeCell ref="B271:C271"/>
    <mergeCell ref="B272:C272"/>
    <mergeCell ref="B267:C267"/>
    <mergeCell ref="B268:C268"/>
    <mergeCell ref="B269:C269"/>
    <mergeCell ref="B270:C270"/>
    <mergeCell ref="B279:C279"/>
    <mergeCell ref="B273:C273"/>
    <mergeCell ref="B274:C274"/>
    <mergeCell ref="B277:C277"/>
    <mergeCell ref="B278:C278"/>
    <mergeCell ref="B275:C275"/>
    <mergeCell ref="B276:C276"/>
    <mergeCell ref="B291:C291"/>
    <mergeCell ref="B281:C281"/>
    <mergeCell ref="B282:C282"/>
    <mergeCell ref="B285:C285"/>
    <mergeCell ref="B294:C294"/>
    <mergeCell ref="B292:C292"/>
    <mergeCell ref="B293:C293"/>
    <mergeCell ref="B287:C287"/>
    <mergeCell ref="B280:C280"/>
    <mergeCell ref="B288:C288"/>
    <mergeCell ref="B289:C289"/>
    <mergeCell ref="B283:C283"/>
    <mergeCell ref="B284:C284"/>
    <mergeCell ref="B290:C290"/>
    <mergeCell ref="B329:C329"/>
    <mergeCell ref="B324:C324"/>
    <mergeCell ref="B325:C325"/>
    <mergeCell ref="B326:C326"/>
    <mergeCell ref="B327:C327"/>
    <mergeCell ref="B295:C295"/>
    <mergeCell ref="B297:C297"/>
    <mergeCell ref="B298:C298"/>
    <mergeCell ref="B328:C328"/>
    <mergeCell ref="B320:C320"/>
    <mergeCell ref="B319:C319"/>
    <mergeCell ref="B304:C304"/>
    <mergeCell ref="B305:C305"/>
    <mergeCell ref="B321:C321"/>
    <mergeCell ref="B315:C315"/>
    <mergeCell ref="B300:C300"/>
    <mergeCell ref="B301:C301"/>
    <mergeCell ref="B303:C303"/>
    <mergeCell ref="B299:C299"/>
    <mergeCell ref="B322:C322"/>
    <mergeCell ref="B323:C323"/>
  </mergeCells>
  <phoneticPr fontId="3" type="noConversion"/>
  <pageMargins left="0.7" right="0.7" top="0.75" bottom="0.75" header="0.3" footer="0.3"/>
  <pageSetup paperSize="8" orientation="landscape" r:id="rId5"/>
  <rowBreaks count="4" manualBreakCount="4">
    <brk id="61" max="16383" man="1"/>
    <brk id="115" max="16383" man="1"/>
    <brk id="171" max="16383" man="1"/>
    <brk id="2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X625"/>
  <sheetViews>
    <sheetView tabSelected="1" view="pageBreakPreview" zoomScaleNormal="100" zoomScaleSheetLayoutView="100" workbookViewId="0">
      <pane xSplit="3" ySplit="5" topLeftCell="D500" activePane="bottomRight" state="frozen"/>
      <selection pane="topRight" activeCell="D1" sqref="D1"/>
      <selection pane="bottomLeft" activeCell="A6" sqref="A6"/>
      <selection pane="bottomRight" activeCell="Q428" sqref="Q428"/>
    </sheetView>
  </sheetViews>
  <sheetFormatPr defaultRowHeight="15.75"/>
  <cols>
    <col min="1" max="1" width="5" style="189" bestFit="1" customWidth="1"/>
    <col min="2" max="2" width="7.25" style="435" customWidth="1"/>
    <col min="3" max="3" width="39.25" style="435" customWidth="1"/>
    <col min="4" max="4" width="6.75" style="145" customWidth="1"/>
    <col min="5" max="6" width="9.25" style="145" hidden="1" customWidth="1"/>
    <col min="7" max="8" width="10.5" style="145" hidden="1" customWidth="1"/>
    <col min="9" max="10" width="9" style="145" hidden="1" customWidth="1"/>
    <col min="11" max="11" width="10.125" style="145" hidden="1" customWidth="1"/>
    <col min="12" max="12" width="1.5" style="145" hidden="1" customWidth="1"/>
    <col min="13" max="14" width="9.125" style="145" bestFit="1" customWidth="1"/>
    <col min="15" max="20" width="9.125" style="201" bestFit="1" customWidth="1"/>
    <col min="21" max="21" width="12.75" style="201" bestFit="1" customWidth="1"/>
    <col min="22" max="22" width="9.125" style="201" bestFit="1" customWidth="1"/>
    <col min="23" max="24" width="9.375" style="201" customWidth="1"/>
    <col min="25" max="25" width="7.375" style="212" customWidth="1"/>
    <col min="26" max="26" width="12" style="281" customWidth="1"/>
    <col min="27" max="27" width="18.875" style="281" customWidth="1"/>
    <col min="28" max="30" width="10.5" style="145" bestFit="1" customWidth="1"/>
    <col min="31" max="16384" width="9" style="145"/>
  </cols>
  <sheetData>
    <row r="1" spans="1:27" s="141" customFormat="1" ht="19.5">
      <c r="A1" s="395" t="s">
        <v>874</v>
      </c>
      <c r="B1" s="433"/>
      <c r="C1" s="434"/>
      <c r="E1" s="142"/>
      <c r="O1" s="148"/>
      <c r="P1" s="158"/>
      <c r="Q1" s="148"/>
      <c r="R1" s="158"/>
      <c r="S1" s="148"/>
      <c r="T1" s="158"/>
      <c r="U1" s="158"/>
      <c r="V1" s="158"/>
      <c r="W1" s="158"/>
      <c r="X1" s="158"/>
      <c r="Y1" s="212"/>
      <c r="Z1" s="281"/>
      <c r="AA1" s="281"/>
    </row>
    <row r="2" spans="1:27" s="141" customFormat="1" ht="23.25" customHeight="1">
      <c r="A2" s="534" t="s">
        <v>810</v>
      </c>
      <c r="B2" s="535"/>
      <c r="C2" s="535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</row>
    <row r="3" spans="1:27" s="144" customFormat="1">
      <c r="A3" s="190"/>
      <c r="B3" s="544"/>
      <c r="C3" s="544"/>
      <c r="D3" s="545"/>
      <c r="E3" s="146"/>
      <c r="O3" s="199"/>
      <c r="P3" s="200"/>
      <c r="Q3" s="199"/>
      <c r="R3" s="200"/>
      <c r="S3" s="199"/>
      <c r="T3" s="200"/>
      <c r="U3" s="200"/>
      <c r="V3" s="200"/>
      <c r="W3" s="200"/>
      <c r="X3" s="200"/>
      <c r="Y3" s="213"/>
      <c r="Z3" s="243"/>
      <c r="AA3" s="243"/>
    </row>
    <row r="4" spans="1:27" s="147" customFormat="1" ht="12.2" customHeight="1">
      <c r="A4" s="517" t="s">
        <v>354</v>
      </c>
      <c r="B4" s="540" t="s">
        <v>375</v>
      </c>
      <c r="C4" s="541"/>
      <c r="D4" s="532" t="s">
        <v>355</v>
      </c>
      <c r="E4" s="516" t="s">
        <v>290</v>
      </c>
      <c r="F4" s="517"/>
      <c r="G4" s="515" t="s">
        <v>291</v>
      </c>
      <c r="H4" s="515"/>
      <c r="I4" s="515" t="s">
        <v>292</v>
      </c>
      <c r="J4" s="515"/>
      <c r="K4" s="515" t="s">
        <v>293</v>
      </c>
      <c r="L4" s="515"/>
      <c r="M4" s="515" t="s">
        <v>294</v>
      </c>
      <c r="N4" s="515"/>
      <c r="O4" s="515" t="s">
        <v>298</v>
      </c>
      <c r="P4" s="515"/>
      <c r="Q4" s="517" t="s">
        <v>308</v>
      </c>
      <c r="R4" s="515"/>
      <c r="S4" s="515" t="s">
        <v>352</v>
      </c>
      <c r="T4" s="515"/>
      <c r="U4" s="512" t="s">
        <v>837</v>
      </c>
      <c r="V4" s="513"/>
      <c r="W4" s="512" t="s">
        <v>876</v>
      </c>
      <c r="X4" s="513"/>
      <c r="Y4" s="537" t="s">
        <v>878</v>
      </c>
      <c r="Z4" s="510" t="s">
        <v>393</v>
      </c>
      <c r="AA4" s="510" t="s">
        <v>875</v>
      </c>
    </row>
    <row r="5" spans="1:27" s="148" customFormat="1" ht="12.2" customHeight="1">
      <c r="A5" s="539"/>
      <c r="B5" s="542"/>
      <c r="C5" s="543"/>
      <c r="D5" s="533"/>
      <c r="E5" s="390" t="s">
        <v>309</v>
      </c>
      <c r="F5" s="390" t="s">
        <v>310</v>
      </c>
      <c r="G5" s="390" t="s">
        <v>309</v>
      </c>
      <c r="H5" s="390" t="s">
        <v>310</v>
      </c>
      <c r="I5" s="390" t="s">
        <v>309</v>
      </c>
      <c r="J5" s="390" t="s">
        <v>310</v>
      </c>
      <c r="K5" s="390" t="s">
        <v>309</v>
      </c>
      <c r="L5" s="390" t="s">
        <v>310</v>
      </c>
      <c r="M5" s="390" t="s">
        <v>309</v>
      </c>
      <c r="N5" s="390" t="s">
        <v>310</v>
      </c>
      <c r="O5" s="390" t="s">
        <v>309</v>
      </c>
      <c r="P5" s="390" t="s">
        <v>310</v>
      </c>
      <c r="Q5" s="391" t="s">
        <v>309</v>
      </c>
      <c r="R5" s="390" t="s">
        <v>310</v>
      </c>
      <c r="S5" s="390" t="s">
        <v>309</v>
      </c>
      <c r="T5" s="390" t="s">
        <v>310</v>
      </c>
      <c r="U5" s="390" t="s">
        <v>309</v>
      </c>
      <c r="V5" s="390" t="s">
        <v>310</v>
      </c>
      <c r="W5" s="390" t="s">
        <v>309</v>
      </c>
      <c r="X5" s="390" t="s">
        <v>310</v>
      </c>
      <c r="Y5" s="538"/>
      <c r="Z5" s="511"/>
      <c r="AA5" s="511"/>
    </row>
    <row r="6" spans="1:27" s="143" customFormat="1" ht="12.2" customHeight="1">
      <c r="A6" s="181"/>
      <c r="B6" s="530" t="s">
        <v>811</v>
      </c>
      <c r="C6" s="531"/>
      <c r="D6" s="186"/>
      <c r="E6" s="150"/>
      <c r="F6" s="150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234"/>
      <c r="Z6" s="388"/>
      <c r="AA6" s="388"/>
    </row>
    <row r="7" spans="1:27" s="143" customFormat="1" ht="12.2" hidden="1" customHeight="1">
      <c r="A7" s="278">
        <v>1</v>
      </c>
      <c r="B7" s="500" t="s">
        <v>311</v>
      </c>
      <c r="C7" s="501"/>
      <c r="D7" s="149" t="s">
        <v>356</v>
      </c>
      <c r="E7" s="129">
        <v>1361640</v>
      </c>
      <c r="F7" s="129">
        <v>1398540</v>
      </c>
      <c r="G7" s="129">
        <v>1367402</v>
      </c>
      <c r="H7" s="129">
        <v>1397466</v>
      </c>
      <c r="I7" s="129">
        <v>1372598</v>
      </c>
      <c r="J7" s="129">
        <v>1396456</v>
      </c>
      <c r="K7" s="129">
        <v>1377733</v>
      </c>
      <c r="L7" s="129">
        <v>1393154</v>
      </c>
      <c r="M7" s="129">
        <v>1382556</v>
      </c>
      <c r="N7" s="129">
        <v>1390927</v>
      </c>
      <c r="O7" s="129">
        <v>1385940</v>
      </c>
      <c r="P7" s="129">
        <v>1388530</v>
      </c>
      <c r="Q7" s="259">
        <v>1390728</v>
      </c>
      <c r="R7" s="259">
        <v>1387931</v>
      </c>
      <c r="S7" s="259">
        <v>1393982</v>
      </c>
      <c r="T7" s="259">
        <v>1385895</v>
      </c>
      <c r="U7" s="259">
        <v>1395994</v>
      </c>
      <c r="V7" s="259">
        <v>1382998</v>
      </c>
      <c r="W7" s="259"/>
      <c r="X7" s="259"/>
      <c r="Y7" s="235"/>
      <c r="Z7" s="276" t="s">
        <v>541</v>
      </c>
      <c r="AA7" s="276"/>
    </row>
    <row r="8" spans="1:27" s="143" customFormat="1" ht="12.2" hidden="1" customHeight="1">
      <c r="A8" s="278">
        <v>2</v>
      </c>
      <c r="B8" s="506" t="s">
        <v>312</v>
      </c>
      <c r="C8" s="507"/>
      <c r="D8" s="149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235"/>
      <c r="Z8" s="276" t="s">
        <v>541</v>
      </c>
      <c r="AA8" s="276"/>
    </row>
    <row r="9" spans="1:27" s="143" customFormat="1" ht="12.2" hidden="1" customHeight="1">
      <c r="A9" s="278"/>
      <c r="C9" s="185" t="s">
        <v>295</v>
      </c>
      <c r="D9" s="149" t="s">
        <v>357</v>
      </c>
      <c r="E9" s="130">
        <v>16.667988601979967</v>
      </c>
      <c r="F9" s="130">
        <v>17.597852045704805</v>
      </c>
      <c r="G9" s="130">
        <v>16.11</v>
      </c>
      <c r="H9" s="130">
        <v>17.100000000000001</v>
      </c>
      <c r="I9" s="130">
        <v>15.49</v>
      </c>
      <c r="J9" s="130">
        <v>16.52</v>
      </c>
      <c r="K9" s="130">
        <v>14.89</v>
      </c>
      <c r="L9" s="130">
        <v>15.95</v>
      </c>
      <c r="M9" s="130">
        <v>14.21</v>
      </c>
      <c r="N9" s="130">
        <v>15.29</v>
      </c>
      <c r="O9" s="130">
        <v>13.63</v>
      </c>
      <c r="P9" s="130">
        <v>14.71</v>
      </c>
      <c r="Q9" s="130">
        <v>13.18</v>
      </c>
      <c r="R9" s="130">
        <v>14.28</v>
      </c>
      <c r="S9" s="130">
        <v>12.85</v>
      </c>
      <c r="T9" s="130">
        <v>13.96</v>
      </c>
      <c r="U9" s="130">
        <v>12.496615314965537</v>
      </c>
      <c r="V9" s="130">
        <v>13.622434739601937</v>
      </c>
      <c r="W9" s="130"/>
      <c r="X9" s="130"/>
      <c r="Y9" s="235"/>
      <c r="Z9" s="276"/>
      <c r="AA9" s="276"/>
    </row>
    <row r="10" spans="1:27" s="143" customFormat="1" ht="12.2" hidden="1" customHeight="1">
      <c r="A10" s="278"/>
      <c r="C10" s="185" t="s">
        <v>296</v>
      </c>
      <c r="D10" s="149" t="s">
        <v>357</v>
      </c>
      <c r="E10" s="130">
        <v>74.031535501307246</v>
      </c>
      <c r="F10" s="130">
        <v>73.174453358502433</v>
      </c>
      <c r="G10" s="130">
        <v>74.239999999999995</v>
      </c>
      <c r="H10" s="130">
        <v>73.5</v>
      </c>
      <c r="I10" s="130">
        <v>74.489999999999995</v>
      </c>
      <c r="J10" s="130">
        <v>73.86</v>
      </c>
      <c r="K10" s="130">
        <v>74.73</v>
      </c>
      <c r="L10" s="130">
        <v>74.209999999999994</v>
      </c>
      <c r="M10" s="130">
        <v>75.17</v>
      </c>
      <c r="N10" s="130">
        <v>74.75</v>
      </c>
      <c r="O10" s="130">
        <v>75.459999999999994</v>
      </c>
      <c r="P10" s="130">
        <v>75.19</v>
      </c>
      <c r="Q10" s="130">
        <v>75.47</v>
      </c>
      <c r="R10" s="130">
        <v>75.34</v>
      </c>
      <c r="S10" s="130">
        <v>75.2</v>
      </c>
      <c r="T10" s="130">
        <v>75.239999999999995</v>
      </c>
      <c r="U10" s="130">
        <v>74.880622696086078</v>
      </c>
      <c r="V10" s="130">
        <v>75.106688512926269</v>
      </c>
      <c r="W10" s="130"/>
      <c r="X10" s="130"/>
      <c r="Y10" s="235"/>
      <c r="Z10" s="276"/>
      <c r="AA10" s="276"/>
    </row>
    <row r="11" spans="1:27" s="143" customFormat="1" ht="12.2" hidden="1" customHeight="1">
      <c r="A11" s="278"/>
      <c r="C11" s="185" t="s">
        <v>297</v>
      </c>
      <c r="D11" s="149" t="s">
        <v>357</v>
      </c>
      <c r="E11" s="130">
        <v>9.3004758967127863</v>
      </c>
      <c r="F11" s="130">
        <v>9.2276945957927552</v>
      </c>
      <c r="G11" s="130">
        <v>9.65</v>
      </c>
      <c r="H11" s="130">
        <v>9.4</v>
      </c>
      <c r="I11" s="130">
        <v>10.01</v>
      </c>
      <c r="J11" s="130">
        <v>9.6199999999999992</v>
      </c>
      <c r="K11" s="130">
        <v>10.37</v>
      </c>
      <c r="L11" s="130">
        <v>9.85</v>
      </c>
      <c r="M11" s="130">
        <v>10.62</v>
      </c>
      <c r="N11" s="130">
        <v>9.9700000000000006</v>
      </c>
      <c r="O11" s="130">
        <v>10.91</v>
      </c>
      <c r="P11" s="130">
        <v>10.1</v>
      </c>
      <c r="Q11" s="130">
        <v>11.35</v>
      </c>
      <c r="R11" s="130">
        <v>10.38</v>
      </c>
      <c r="S11" s="130">
        <v>11.95</v>
      </c>
      <c r="T11" s="130">
        <v>10.8</v>
      </c>
      <c r="U11" s="130">
        <v>12.622761988948378</v>
      </c>
      <c r="V11" s="130">
        <v>11.270876747471798</v>
      </c>
      <c r="W11" s="130"/>
      <c r="X11" s="130"/>
      <c r="Y11" s="235"/>
      <c r="Z11" s="276"/>
      <c r="AA11" s="276"/>
    </row>
    <row r="12" spans="1:27" s="143" customFormat="1" ht="12.2" hidden="1" customHeight="1">
      <c r="A12" s="278">
        <v>3</v>
      </c>
      <c r="B12" s="500" t="s">
        <v>313</v>
      </c>
      <c r="C12" s="501"/>
      <c r="D12" s="149" t="s">
        <v>356</v>
      </c>
      <c r="E12" s="259">
        <v>13603</v>
      </c>
      <c r="F12" s="259">
        <v>12470</v>
      </c>
      <c r="G12" s="259">
        <v>14078</v>
      </c>
      <c r="H12" s="259">
        <v>12855</v>
      </c>
      <c r="I12" s="259">
        <v>14645</v>
      </c>
      <c r="J12" s="259">
        <v>13169</v>
      </c>
      <c r="K12" s="259">
        <v>15051</v>
      </c>
      <c r="L12" s="259">
        <v>13526</v>
      </c>
      <c r="M12" s="259">
        <v>15639</v>
      </c>
      <c r="N12" s="259">
        <v>13914</v>
      </c>
      <c r="O12" s="259">
        <v>16114</v>
      </c>
      <c r="P12" s="259">
        <v>14287</v>
      </c>
      <c r="Q12" s="259">
        <v>16493</v>
      </c>
      <c r="R12" s="259">
        <v>14704</v>
      </c>
      <c r="S12" s="259">
        <v>16858</v>
      </c>
      <c r="T12" s="259">
        <v>15020</v>
      </c>
      <c r="U12" s="259">
        <v>17115</v>
      </c>
      <c r="V12" s="259">
        <v>15137</v>
      </c>
      <c r="W12" s="259"/>
      <c r="X12" s="259"/>
      <c r="Y12" s="235"/>
      <c r="Z12" s="276" t="s">
        <v>541</v>
      </c>
      <c r="AA12" s="276"/>
    </row>
    <row r="13" spans="1:27" s="143" customFormat="1" ht="12.2" hidden="1" customHeight="1">
      <c r="A13" s="278">
        <v>4</v>
      </c>
      <c r="B13" s="506" t="s">
        <v>312</v>
      </c>
      <c r="C13" s="507"/>
      <c r="D13" s="149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235"/>
      <c r="Z13" s="276" t="s">
        <v>541</v>
      </c>
      <c r="AA13" s="276"/>
    </row>
    <row r="14" spans="1:27" s="143" customFormat="1" ht="12.2" hidden="1" customHeight="1">
      <c r="A14" s="278"/>
      <c r="C14" s="185" t="s">
        <v>295</v>
      </c>
      <c r="D14" s="149" t="s">
        <v>357</v>
      </c>
      <c r="E14" s="153"/>
      <c r="F14" s="153"/>
      <c r="G14" s="153">
        <v>23.7</v>
      </c>
      <c r="H14" s="153">
        <v>27.28</v>
      </c>
      <c r="I14" s="153">
        <v>23.61</v>
      </c>
      <c r="J14" s="153">
        <v>27.09</v>
      </c>
      <c r="K14" s="153">
        <v>23.5</v>
      </c>
      <c r="L14" s="153">
        <v>26.97</v>
      </c>
      <c r="M14" s="153">
        <v>23.13</v>
      </c>
      <c r="N14" s="153">
        <v>26.69</v>
      </c>
      <c r="O14" s="153">
        <v>22.06</v>
      </c>
      <c r="P14" s="153">
        <v>26.38</v>
      </c>
      <c r="Q14" s="153">
        <v>22.52</v>
      </c>
      <c r="R14" s="153">
        <v>25.92</v>
      </c>
      <c r="S14" s="153">
        <v>22.24</v>
      </c>
      <c r="T14" s="153">
        <v>25.53</v>
      </c>
      <c r="U14" s="153">
        <v>22.004089979550102</v>
      </c>
      <c r="V14" s="153">
        <v>25.024773733236437</v>
      </c>
      <c r="W14" s="153"/>
      <c r="X14" s="153"/>
      <c r="Y14" s="235"/>
      <c r="Z14" s="276"/>
      <c r="AA14" s="276"/>
    </row>
    <row r="15" spans="1:27" s="143" customFormat="1" ht="12.2" hidden="1" customHeight="1">
      <c r="A15" s="278"/>
      <c r="C15" s="185" t="s">
        <v>296</v>
      </c>
      <c r="D15" s="149" t="s">
        <v>357</v>
      </c>
      <c r="E15" s="153"/>
      <c r="F15" s="153"/>
      <c r="G15" s="153">
        <v>72.23</v>
      </c>
      <c r="H15" s="153">
        <v>70.16</v>
      </c>
      <c r="I15" s="153">
        <v>72.2</v>
      </c>
      <c r="J15" s="153">
        <v>70.28</v>
      </c>
      <c r="K15" s="153">
        <v>72.09</v>
      </c>
      <c r="L15" s="153">
        <v>70.33</v>
      </c>
      <c r="M15" s="153">
        <v>72.42</v>
      </c>
      <c r="N15" s="153">
        <v>70.64</v>
      </c>
      <c r="O15" s="153">
        <v>72.37</v>
      </c>
      <c r="P15" s="153">
        <v>70.930000000000007</v>
      </c>
      <c r="Q15" s="153">
        <v>72.540000000000006</v>
      </c>
      <c r="R15" s="153">
        <v>71.37</v>
      </c>
      <c r="S15" s="153">
        <v>72.39</v>
      </c>
      <c r="T15" s="153">
        <v>71.62</v>
      </c>
      <c r="U15" s="153">
        <v>72.211510371019571</v>
      </c>
      <c r="V15" s="153">
        <v>71.936314989760191</v>
      </c>
      <c r="W15" s="153"/>
      <c r="X15" s="153"/>
      <c r="Y15" s="235"/>
      <c r="Z15" s="276"/>
      <c r="AA15" s="276"/>
    </row>
    <row r="16" spans="1:27" s="143" customFormat="1" ht="12.2" hidden="1" customHeight="1">
      <c r="A16" s="278"/>
      <c r="C16" s="185" t="s">
        <v>297</v>
      </c>
      <c r="D16" s="149" t="s">
        <v>357</v>
      </c>
      <c r="E16" s="153"/>
      <c r="F16" s="153"/>
      <c r="G16" s="153">
        <v>4.0599999999999996</v>
      </c>
      <c r="H16" s="153">
        <v>2.56</v>
      </c>
      <c r="I16" s="153">
        <v>4.1900000000000004</v>
      </c>
      <c r="J16" s="153">
        <v>2.63</v>
      </c>
      <c r="K16" s="153">
        <v>4.41</v>
      </c>
      <c r="L16" s="153">
        <v>2.7</v>
      </c>
      <c r="M16" s="153">
        <v>4.4400000000000004</v>
      </c>
      <c r="N16" s="153">
        <v>2.67</v>
      </c>
      <c r="O16" s="153">
        <v>4.62</v>
      </c>
      <c r="P16" s="153">
        <v>2.69</v>
      </c>
      <c r="Q16" s="153">
        <v>4.9400000000000004</v>
      </c>
      <c r="R16" s="153">
        <v>2.71</v>
      </c>
      <c r="S16" s="153">
        <v>5.37</v>
      </c>
      <c r="T16" s="153">
        <v>2.85</v>
      </c>
      <c r="U16" s="153">
        <v>5.7843996494303243</v>
      </c>
      <c r="V16" s="153">
        <v>3.0389112770033693</v>
      </c>
      <c r="W16" s="153"/>
      <c r="X16" s="153"/>
      <c r="Y16" s="235"/>
      <c r="Z16" s="276"/>
      <c r="AA16" s="276"/>
    </row>
    <row r="17" spans="1:27" s="143" customFormat="1" ht="12.2" hidden="1" customHeight="1">
      <c r="A17" s="278">
        <v>5</v>
      </c>
      <c r="B17" s="506" t="s">
        <v>314</v>
      </c>
      <c r="C17" s="507"/>
      <c r="D17" s="149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235"/>
      <c r="Z17" s="276" t="s">
        <v>541</v>
      </c>
      <c r="AA17" s="276"/>
    </row>
    <row r="18" spans="1:27" s="143" customFormat="1" ht="12.2" hidden="1" customHeight="1">
      <c r="A18" s="278"/>
      <c r="C18" s="185" t="s">
        <v>315</v>
      </c>
      <c r="D18" s="149" t="s">
        <v>358</v>
      </c>
      <c r="E18" s="259">
        <v>8815</v>
      </c>
      <c r="F18" s="259">
        <v>8082</v>
      </c>
      <c r="G18" s="259">
        <v>9085</v>
      </c>
      <c r="H18" s="259">
        <v>8324</v>
      </c>
      <c r="I18" s="259">
        <v>9410</v>
      </c>
      <c r="J18" s="259">
        <v>8524</v>
      </c>
      <c r="K18" s="259">
        <v>9606</v>
      </c>
      <c r="L18" s="259">
        <v>8739</v>
      </c>
      <c r="M18" s="259">
        <v>10032</v>
      </c>
      <c r="N18" s="259">
        <v>9019</v>
      </c>
      <c r="O18" s="259">
        <v>10319</v>
      </c>
      <c r="P18" s="259">
        <v>9250</v>
      </c>
      <c r="Q18" s="259">
        <v>10498</v>
      </c>
      <c r="R18" s="259">
        <v>9458</v>
      </c>
      <c r="S18" s="259">
        <v>10679</v>
      </c>
      <c r="T18" s="259">
        <v>9605</v>
      </c>
      <c r="U18" s="259">
        <v>10845</v>
      </c>
      <c r="V18" s="259">
        <v>9669</v>
      </c>
      <c r="W18" s="259"/>
      <c r="X18" s="259"/>
      <c r="Y18" s="235"/>
      <c r="Z18" s="276"/>
      <c r="AA18" s="276"/>
    </row>
    <row r="19" spans="1:27" s="143" customFormat="1" ht="12.2" hidden="1" customHeight="1">
      <c r="A19" s="278"/>
      <c r="C19" s="185" t="s">
        <v>316</v>
      </c>
      <c r="D19" s="149" t="s">
        <v>358</v>
      </c>
      <c r="E19" s="259">
        <v>4788</v>
      </c>
      <c r="F19" s="259">
        <v>4388</v>
      </c>
      <c r="G19" s="259">
        <v>4993</v>
      </c>
      <c r="H19" s="259">
        <v>4531</v>
      </c>
      <c r="I19" s="259">
        <v>5235</v>
      </c>
      <c r="J19" s="259">
        <v>4645</v>
      </c>
      <c r="K19" s="259">
        <v>5445</v>
      </c>
      <c r="L19" s="259">
        <v>4787</v>
      </c>
      <c r="M19" s="259">
        <v>5607</v>
      </c>
      <c r="N19" s="259">
        <v>4895</v>
      </c>
      <c r="O19" s="259">
        <v>5795</v>
      </c>
      <c r="P19" s="259">
        <v>5037</v>
      </c>
      <c r="Q19" s="259">
        <v>5995</v>
      </c>
      <c r="R19" s="259">
        <v>5246</v>
      </c>
      <c r="S19" s="259">
        <v>6179</v>
      </c>
      <c r="T19" s="259">
        <v>5415</v>
      </c>
      <c r="U19" s="259">
        <v>6270</v>
      </c>
      <c r="V19" s="259">
        <v>5468</v>
      </c>
      <c r="W19" s="259"/>
      <c r="X19" s="259"/>
      <c r="Y19" s="235"/>
      <c r="Z19" s="276"/>
      <c r="AA19" s="276"/>
    </row>
    <row r="20" spans="1:27" s="143" customFormat="1" ht="12.2" hidden="1" customHeight="1">
      <c r="A20" s="278">
        <v>6</v>
      </c>
      <c r="B20" s="500" t="s">
        <v>317</v>
      </c>
      <c r="C20" s="501"/>
      <c r="D20" s="149" t="s">
        <v>358</v>
      </c>
      <c r="E20" s="259">
        <v>23657</v>
      </c>
      <c r="F20" s="259">
        <v>12006</v>
      </c>
      <c r="G20" s="259">
        <v>23062</v>
      </c>
      <c r="H20" s="259">
        <v>12525</v>
      </c>
      <c r="I20" s="259">
        <v>21412</v>
      </c>
      <c r="J20" s="259">
        <v>12694</v>
      </c>
      <c r="K20" s="259">
        <v>20777</v>
      </c>
      <c r="L20" s="259">
        <v>11693</v>
      </c>
      <c r="M20" s="259">
        <v>20673</v>
      </c>
      <c r="N20" s="259">
        <v>12078</v>
      </c>
      <c r="O20" s="259">
        <v>22203</v>
      </c>
      <c r="P20" s="259">
        <v>14332</v>
      </c>
      <c r="Q20" s="259">
        <v>23338</v>
      </c>
      <c r="R20" s="259">
        <v>15879</v>
      </c>
      <c r="S20" s="259">
        <v>25418</v>
      </c>
      <c r="T20" s="259">
        <v>17650</v>
      </c>
      <c r="U20" s="259">
        <v>30571</v>
      </c>
      <c r="V20" s="259">
        <v>22862</v>
      </c>
      <c r="W20" s="259"/>
      <c r="X20" s="259"/>
      <c r="Y20" s="235"/>
      <c r="Z20" s="276" t="s">
        <v>542</v>
      </c>
      <c r="AA20" s="276"/>
    </row>
    <row r="21" spans="1:27" s="143" customFormat="1" ht="12.2" hidden="1" customHeight="1">
      <c r="A21" s="278">
        <v>7</v>
      </c>
      <c r="B21" s="500" t="s">
        <v>318</v>
      </c>
      <c r="C21" s="501"/>
      <c r="D21" s="149" t="s">
        <v>359</v>
      </c>
      <c r="E21" s="154"/>
      <c r="F21" s="154"/>
      <c r="G21" s="154">
        <v>4.2300000000000004</v>
      </c>
      <c r="H21" s="154">
        <v>-0.77</v>
      </c>
      <c r="I21" s="154">
        <v>3.8</v>
      </c>
      <c r="J21" s="154">
        <v>-0.72</v>
      </c>
      <c r="K21" s="154">
        <v>3.74</v>
      </c>
      <c r="L21" s="154">
        <v>-2.36</v>
      </c>
      <c r="M21" s="154">
        <v>3.5</v>
      </c>
      <c r="N21" s="154">
        <v>-1.6</v>
      </c>
      <c r="O21" s="154">
        <v>2.4500000000000002</v>
      </c>
      <c r="P21" s="154">
        <v>-1.72</v>
      </c>
      <c r="Q21" s="154">
        <v>3.45</v>
      </c>
      <c r="R21" s="154">
        <v>-0.43</v>
      </c>
      <c r="S21" s="154">
        <v>2.34</v>
      </c>
      <c r="T21" s="154">
        <v>-1.47</v>
      </c>
      <c r="U21" s="154">
        <v>1.4433471881272499</v>
      </c>
      <c r="V21" s="154">
        <v>-2.0903459497292363</v>
      </c>
      <c r="W21" s="154"/>
      <c r="X21" s="154"/>
      <c r="Y21" s="235"/>
      <c r="Z21" s="276" t="s">
        <v>541</v>
      </c>
      <c r="AA21" s="276"/>
    </row>
    <row r="22" spans="1:27" s="143" customFormat="1" ht="12.2" hidden="1" customHeight="1">
      <c r="A22" s="278">
        <v>8</v>
      </c>
      <c r="B22" s="500" t="s">
        <v>319</v>
      </c>
      <c r="C22" s="501"/>
      <c r="D22" s="149" t="s">
        <v>358</v>
      </c>
      <c r="E22" s="259">
        <v>10969</v>
      </c>
      <c r="F22" s="259">
        <v>11899</v>
      </c>
      <c r="G22" s="259">
        <v>10842</v>
      </c>
      <c r="H22" s="259">
        <v>12121</v>
      </c>
      <c r="I22" s="259">
        <v>10662</v>
      </c>
      <c r="J22" s="259">
        <v>11520</v>
      </c>
      <c r="K22" s="259">
        <v>10139</v>
      </c>
      <c r="L22" s="259">
        <v>10938</v>
      </c>
      <c r="M22" s="259">
        <v>9007</v>
      </c>
      <c r="N22" s="259">
        <v>9677</v>
      </c>
      <c r="O22" s="259">
        <v>10254</v>
      </c>
      <c r="P22" s="259">
        <v>11157</v>
      </c>
      <c r="Q22" s="259">
        <v>12049</v>
      </c>
      <c r="R22" s="259">
        <v>12914</v>
      </c>
      <c r="S22" s="259">
        <v>10561</v>
      </c>
      <c r="T22" s="259">
        <v>11065</v>
      </c>
      <c r="U22" s="259">
        <v>10756</v>
      </c>
      <c r="V22" s="259">
        <v>11764</v>
      </c>
      <c r="W22" s="259"/>
      <c r="X22" s="259"/>
      <c r="Y22" s="235"/>
      <c r="Z22" s="276" t="s">
        <v>541</v>
      </c>
      <c r="AA22" s="276"/>
    </row>
    <row r="23" spans="1:27" s="143" customFormat="1" ht="12.2" hidden="1" customHeight="1">
      <c r="A23" s="278">
        <v>9</v>
      </c>
      <c r="B23" s="500" t="s">
        <v>320</v>
      </c>
      <c r="C23" s="501"/>
      <c r="D23" s="149" t="s">
        <v>358</v>
      </c>
      <c r="E23" s="259">
        <v>6222</v>
      </c>
      <c r="F23" s="259">
        <v>10617</v>
      </c>
      <c r="G23" s="259">
        <v>6433</v>
      </c>
      <c r="H23" s="259">
        <v>10837</v>
      </c>
      <c r="I23" s="259">
        <v>6539</v>
      </c>
      <c r="J23" s="259">
        <v>10978</v>
      </c>
      <c r="K23" s="259">
        <v>6840</v>
      </c>
      <c r="L23" s="259">
        <v>11349</v>
      </c>
      <c r="M23" s="259">
        <v>6838</v>
      </c>
      <c r="N23" s="259">
        <v>11163</v>
      </c>
      <c r="O23" s="259">
        <v>7034</v>
      </c>
      <c r="P23" s="259">
        <v>11811</v>
      </c>
      <c r="Q23" s="259">
        <v>7164</v>
      </c>
      <c r="R23" s="259">
        <v>11781</v>
      </c>
      <c r="S23" s="259">
        <v>7364</v>
      </c>
      <c r="T23" s="259">
        <v>11913</v>
      </c>
      <c r="U23" s="259">
        <v>7819</v>
      </c>
      <c r="V23" s="259">
        <v>12463</v>
      </c>
      <c r="W23" s="259"/>
      <c r="X23" s="259"/>
      <c r="Y23" s="235"/>
      <c r="Z23" s="276" t="s">
        <v>541</v>
      </c>
      <c r="AA23" s="276"/>
    </row>
    <row r="24" spans="1:27" s="143" customFormat="1" ht="12.2" hidden="1" customHeight="1">
      <c r="A24" s="278">
        <v>10</v>
      </c>
      <c r="B24" s="500" t="s">
        <v>321</v>
      </c>
      <c r="C24" s="501"/>
      <c r="D24" s="149" t="s">
        <v>358</v>
      </c>
      <c r="E24" s="259">
        <v>104316</v>
      </c>
      <c r="F24" s="259">
        <v>86708</v>
      </c>
      <c r="G24" s="259">
        <v>85678</v>
      </c>
      <c r="H24" s="259">
        <v>70436</v>
      </c>
      <c r="I24" s="259">
        <v>85062</v>
      </c>
      <c r="J24" s="259">
        <v>68716</v>
      </c>
      <c r="K24" s="259">
        <v>80660</v>
      </c>
      <c r="L24" s="259">
        <v>64538</v>
      </c>
      <c r="M24" s="259">
        <v>78239</v>
      </c>
      <c r="N24" s="259">
        <v>63144</v>
      </c>
      <c r="O24" s="259">
        <v>77548</v>
      </c>
      <c r="P24" s="259">
        <v>63149</v>
      </c>
      <c r="Q24" s="259">
        <v>75918</v>
      </c>
      <c r="R24" s="259">
        <v>62634</v>
      </c>
      <c r="S24" s="259">
        <v>72584</v>
      </c>
      <c r="T24" s="259">
        <v>59800</v>
      </c>
      <c r="U24" s="259">
        <v>69795</v>
      </c>
      <c r="V24" s="259">
        <v>57378</v>
      </c>
      <c r="W24" s="259"/>
      <c r="X24" s="259"/>
      <c r="Y24" s="235"/>
      <c r="Z24" s="276" t="s">
        <v>541</v>
      </c>
      <c r="AA24" s="276"/>
    </row>
    <row r="25" spans="1:27" s="143" customFormat="1" ht="12.2" hidden="1" customHeight="1">
      <c r="A25" s="278">
        <v>11</v>
      </c>
      <c r="B25" s="500" t="s">
        <v>322</v>
      </c>
      <c r="C25" s="501"/>
      <c r="D25" s="149" t="s">
        <v>358</v>
      </c>
      <c r="E25" s="259">
        <v>102567</v>
      </c>
      <c r="F25" s="259">
        <v>87792</v>
      </c>
      <c r="G25" s="259">
        <v>84325</v>
      </c>
      <c r="H25" s="259">
        <v>72794</v>
      </c>
      <c r="I25" s="259">
        <v>83989</v>
      </c>
      <c r="J25" s="259">
        <v>70268</v>
      </c>
      <c r="K25" s="259">
        <v>78824</v>
      </c>
      <c r="L25" s="259">
        <v>67429</v>
      </c>
      <c r="M25" s="259">
        <v>75585</v>
      </c>
      <c r="N25" s="259">
        <v>63885</v>
      </c>
      <c r="O25" s="259">
        <v>77384</v>
      </c>
      <c r="P25" s="259">
        <v>64892</v>
      </c>
      <c r="Q25" s="259">
        <v>76015</v>
      </c>
      <c r="R25" s="259">
        <v>64366</v>
      </c>
      <c r="S25" s="259">
        <v>72527</v>
      </c>
      <c r="T25" s="259">
        <v>60988</v>
      </c>
      <c r="U25" s="259">
        <v>70720</v>
      </c>
      <c r="V25" s="259">
        <v>59576</v>
      </c>
      <c r="W25" s="259"/>
      <c r="X25" s="259"/>
      <c r="Y25" s="235"/>
      <c r="Z25" s="276" t="s">
        <v>541</v>
      </c>
      <c r="AA25" s="276"/>
    </row>
    <row r="26" spans="1:27" s="143" customFormat="1" ht="12.2" hidden="1" customHeight="1">
      <c r="A26" s="278">
        <v>12</v>
      </c>
      <c r="B26" s="500" t="s">
        <v>323</v>
      </c>
      <c r="C26" s="501"/>
      <c r="D26" s="149" t="s">
        <v>358</v>
      </c>
      <c r="E26" s="259">
        <v>369992</v>
      </c>
      <c r="F26" s="259">
        <v>591264</v>
      </c>
      <c r="G26" s="259">
        <v>382399</v>
      </c>
      <c r="H26" s="259">
        <v>593100</v>
      </c>
      <c r="I26" s="259">
        <v>393973</v>
      </c>
      <c r="J26" s="259">
        <v>597279</v>
      </c>
      <c r="K26" s="259">
        <v>405796</v>
      </c>
      <c r="L26" s="259">
        <v>601386</v>
      </c>
      <c r="M26" s="259">
        <v>416574</v>
      </c>
      <c r="N26" s="259">
        <v>605322</v>
      </c>
      <c r="O26" s="259">
        <v>425819</v>
      </c>
      <c r="P26" s="259">
        <v>608553</v>
      </c>
      <c r="Q26" s="259">
        <v>434569</v>
      </c>
      <c r="R26" s="259">
        <v>611331</v>
      </c>
      <c r="S26" s="259">
        <v>442547</v>
      </c>
      <c r="T26" s="259">
        <v>613043</v>
      </c>
      <c r="U26" s="259">
        <v>449582</v>
      </c>
      <c r="V26" s="259">
        <v>614174</v>
      </c>
      <c r="W26" s="259"/>
      <c r="X26" s="259"/>
      <c r="Y26" s="235"/>
      <c r="Z26" s="276" t="s">
        <v>541</v>
      </c>
      <c r="AA26" s="276"/>
    </row>
    <row r="27" spans="1:27" s="143" customFormat="1" ht="12.2" hidden="1" customHeight="1">
      <c r="A27" s="278">
        <v>13</v>
      </c>
      <c r="B27" s="500" t="s">
        <v>324</v>
      </c>
      <c r="C27" s="501"/>
      <c r="D27" s="149" t="s">
        <v>358</v>
      </c>
      <c r="E27" s="259">
        <v>128137</v>
      </c>
      <c r="F27" s="259">
        <v>149005</v>
      </c>
      <c r="G27" s="259">
        <v>134164</v>
      </c>
      <c r="H27" s="259">
        <v>153252</v>
      </c>
      <c r="I27" s="259">
        <v>140269</v>
      </c>
      <c r="J27" s="259">
        <v>158288</v>
      </c>
      <c r="K27" s="259">
        <v>146742</v>
      </c>
      <c r="L27" s="259">
        <v>163121</v>
      </c>
      <c r="M27" s="259">
        <v>152360</v>
      </c>
      <c r="N27" s="259">
        <v>167457</v>
      </c>
      <c r="O27" s="259">
        <v>157646</v>
      </c>
      <c r="P27" s="259">
        <v>171223</v>
      </c>
      <c r="Q27" s="259">
        <v>162693</v>
      </c>
      <c r="R27" s="259">
        <v>175101</v>
      </c>
      <c r="S27" s="259">
        <v>167783</v>
      </c>
      <c r="T27" s="259">
        <v>178466</v>
      </c>
      <c r="U27" s="259">
        <v>172803</v>
      </c>
      <c r="V27" s="259">
        <v>181375</v>
      </c>
      <c r="W27" s="259"/>
      <c r="X27" s="259"/>
      <c r="Y27" s="235"/>
      <c r="Z27" s="276" t="s">
        <v>541</v>
      </c>
      <c r="AA27" s="276"/>
    </row>
    <row r="28" spans="1:27" s="143" customFormat="1" ht="12.2" hidden="1" customHeight="1">
      <c r="A28" s="278">
        <v>14</v>
      </c>
      <c r="B28" s="500" t="s">
        <v>325</v>
      </c>
      <c r="C28" s="501"/>
      <c r="D28" s="149"/>
      <c r="E28" s="35"/>
      <c r="F28" s="35"/>
      <c r="G28" s="35"/>
      <c r="H28" s="35"/>
      <c r="I28" s="35"/>
      <c r="J28" s="35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235"/>
      <c r="Z28" s="276" t="s">
        <v>541</v>
      </c>
      <c r="AA28" s="276"/>
    </row>
    <row r="29" spans="1:27" s="143" customFormat="1" ht="12.2" hidden="1" customHeight="1">
      <c r="A29" s="278"/>
      <c r="B29" s="504" t="s">
        <v>326</v>
      </c>
      <c r="C29" s="505"/>
      <c r="D29" s="149" t="s">
        <v>357</v>
      </c>
      <c r="E29" s="130">
        <v>31.785469409050286</v>
      </c>
      <c r="F29" s="130">
        <v>38.53536926850898</v>
      </c>
      <c r="G29" s="130">
        <v>31.876119062106095</v>
      </c>
      <c r="H29" s="130">
        <v>38.62425321696135</v>
      </c>
      <c r="I29" s="130">
        <v>31.854504636929736</v>
      </c>
      <c r="J29" s="130">
        <v>38.614062672901191</v>
      </c>
      <c r="K29" s="130">
        <v>32.080921897627199</v>
      </c>
      <c r="L29" s="130">
        <v>38.967454888598532</v>
      </c>
      <c r="M29" s="130">
        <v>32.166864089906966</v>
      </c>
      <c r="N29" s="130">
        <v>39.091074967220138</v>
      </c>
      <c r="O29" s="130">
        <v>32.01</v>
      </c>
      <c r="P29" s="130">
        <v>38.99</v>
      </c>
      <c r="Q29" s="130">
        <v>32.07</v>
      </c>
      <c r="R29" s="130">
        <v>39.08</v>
      </c>
      <c r="S29" s="130">
        <v>31.91</v>
      </c>
      <c r="T29" s="130">
        <v>38.96</v>
      </c>
      <c r="U29" s="130">
        <v>31.810531279317455</v>
      </c>
      <c r="V29" s="130">
        <v>38.897873765277083</v>
      </c>
      <c r="W29" s="130"/>
      <c r="X29" s="130"/>
      <c r="Y29" s="235"/>
      <c r="Z29" s="276"/>
      <c r="AA29" s="276"/>
    </row>
    <row r="30" spans="1:27" s="143" customFormat="1" ht="12.2" hidden="1" customHeight="1">
      <c r="A30" s="278"/>
      <c r="B30" s="504" t="s">
        <v>763</v>
      </c>
      <c r="C30" s="505"/>
      <c r="D30" s="149" t="s">
        <v>357</v>
      </c>
      <c r="E30" s="130">
        <v>51.95358699618042</v>
      </c>
      <c r="F30" s="130">
        <v>52.698088468944235</v>
      </c>
      <c r="G30" s="130">
        <v>51.415401084062815</v>
      </c>
      <c r="H30" s="130">
        <v>52.310592687417625</v>
      </c>
      <c r="I30" s="130">
        <v>51.009503184252111</v>
      </c>
      <c r="J30" s="130">
        <v>52.038443359607875</v>
      </c>
      <c r="K30" s="130">
        <v>50.338155351894777</v>
      </c>
      <c r="L30" s="130">
        <v>51.378747897078533</v>
      </c>
      <c r="M30" s="130">
        <v>49.842384591713284</v>
      </c>
      <c r="N30" s="130">
        <v>50.965064520098615</v>
      </c>
      <c r="O30" s="130">
        <v>49.59</v>
      </c>
      <c r="P30" s="130">
        <v>50.81</v>
      </c>
      <c r="Q30" s="130">
        <v>49.14</v>
      </c>
      <c r="R30" s="130">
        <v>50.47</v>
      </c>
      <c r="S30" s="130">
        <v>48.91</v>
      </c>
      <c r="T30" s="130">
        <v>50.37</v>
      </c>
      <c r="U30" s="130">
        <v>48.657680210750023</v>
      </c>
      <c r="V30" s="130">
        <v>50.242089402310398</v>
      </c>
      <c r="W30" s="130"/>
      <c r="X30" s="130"/>
      <c r="Y30" s="235"/>
      <c r="Z30" s="276"/>
      <c r="AA30" s="276"/>
    </row>
    <row r="31" spans="1:27" s="143" customFormat="1" ht="12.2" hidden="1" customHeight="1">
      <c r="A31" s="278"/>
      <c r="B31" s="504" t="s">
        <v>764</v>
      </c>
      <c r="C31" s="505"/>
      <c r="D31" s="149" t="s">
        <v>357</v>
      </c>
      <c r="E31" s="130">
        <v>7.2076581808823965</v>
      </c>
      <c r="F31" s="130">
        <v>6.4210574726208254</v>
      </c>
      <c r="G31" s="130">
        <v>7.4996992588692484</v>
      </c>
      <c r="H31" s="130">
        <v>6.7002224487664321</v>
      </c>
      <c r="I31" s="130">
        <v>7.7693682447257455</v>
      </c>
      <c r="J31" s="130">
        <v>6.9665722224080797</v>
      </c>
      <c r="K31" s="130">
        <v>8.0541526159493344</v>
      </c>
      <c r="L31" s="130">
        <v>7.254545299276681</v>
      </c>
      <c r="M31" s="130">
        <v>8.3169001319433615</v>
      </c>
      <c r="N31" s="130">
        <v>7.5195512235692501</v>
      </c>
      <c r="O31" s="130">
        <v>8.56</v>
      </c>
      <c r="P31" s="130">
        <v>7.76</v>
      </c>
      <c r="Q31" s="130">
        <v>8.8000000000000007</v>
      </c>
      <c r="R31" s="130">
        <v>7.99</v>
      </c>
      <c r="S31" s="130">
        <v>9.01</v>
      </c>
      <c r="T31" s="130">
        <v>8.1999999999999993</v>
      </c>
      <c r="U31" s="130">
        <v>9.1855212510089714</v>
      </c>
      <c r="V31" s="130">
        <v>8.3626318432948263</v>
      </c>
      <c r="W31" s="130"/>
      <c r="X31" s="130"/>
      <c r="Y31" s="235"/>
      <c r="Z31" s="276"/>
      <c r="AA31" s="276"/>
    </row>
    <row r="32" spans="1:27" s="143" customFormat="1" ht="12.2" hidden="1" customHeight="1">
      <c r="A32" s="278"/>
      <c r="B32" s="504" t="s">
        <v>765</v>
      </c>
      <c r="C32" s="505"/>
      <c r="D32" s="149" t="s">
        <v>357</v>
      </c>
      <c r="E32" s="130">
        <v>9.0532854138868863</v>
      </c>
      <c r="F32" s="130">
        <v>2.3454847899259565</v>
      </c>
      <c r="G32" s="130">
        <v>9.2087805949618442</v>
      </c>
      <c r="H32" s="130">
        <v>2.3649316468545987</v>
      </c>
      <c r="I32" s="130">
        <v>9.366623934092404</v>
      </c>
      <c r="J32" s="130">
        <v>2.3809217450828513</v>
      </c>
      <c r="K32" s="130">
        <v>9.5267701345286895</v>
      </c>
      <c r="L32" s="130">
        <v>2.3992519150462428</v>
      </c>
      <c r="M32" s="130">
        <v>9.6738511864363907</v>
      </c>
      <c r="N32" s="130">
        <v>2.4243092891119944</v>
      </c>
      <c r="O32" s="130">
        <v>9.84</v>
      </c>
      <c r="P32" s="130">
        <v>2.44</v>
      </c>
      <c r="Q32" s="130">
        <v>10</v>
      </c>
      <c r="R32" s="130">
        <v>2.4500000000000002</v>
      </c>
      <c r="S32" s="130">
        <v>10.17</v>
      </c>
      <c r="T32" s="130">
        <v>2.48</v>
      </c>
      <c r="U32" s="130">
        <v>10.346267258923557</v>
      </c>
      <c r="V32" s="130">
        <v>2.4974049891176966</v>
      </c>
      <c r="W32" s="130"/>
      <c r="X32" s="130"/>
      <c r="Y32" s="235"/>
      <c r="Z32" s="276"/>
      <c r="AA32" s="276"/>
    </row>
    <row r="33" spans="1:27" s="143" customFormat="1" ht="12.2" hidden="1" customHeight="1">
      <c r="A33" s="278">
        <v>15</v>
      </c>
      <c r="B33" s="500" t="s">
        <v>327</v>
      </c>
      <c r="C33" s="501"/>
      <c r="D33" s="149" t="s">
        <v>358</v>
      </c>
      <c r="E33" s="259">
        <v>33906</v>
      </c>
      <c r="F33" s="259">
        <v>2241</v>
      </c>
      <c r="G33" s="259">
        <v>35354</v>
      </c>
      <c r="H33" s="259">
        <v>2598</v>
      </c>
      <c r="I33" s="259">
        <v>36606</v>
      </c>
      <c r="J33" s="259">
        <v>2974</v>
      </c>
      <c r="K33" s="259">
        <v>37963</v>
      </c>
      <c r="L33" s="259">
        <v>3366</v>
      </c>
      <c r="M33" s="259">
        <v>39052</v>
      </c>
      <c r="N33" s="259">
        <v>3711</v>
      </c>
      <c r="O33" s="259">
        <v>39885</v>
      </c>
      <c r="P33" s="259">
        <v>4190</v>
      </c>
      <c r="Q33" s="259">
        <v>39620</v>
      </c>
      <c r="R33" s="259">
        <v>5268</v>
      </c>
      <c r="S33" s="259">
        <v>39143</v>
      </c>
      <c r="T33" s="259">
        <v>5835</v>
      </c>
      <c r="U33" s="259">
        <v>39989</v>
      </c>
      <c r="V33" s="259">
        <v>6045</v>
      </c>
      <c r="W33" s="259"/>
      <c r="X33" s="259"/>
      <c r="Y33" s="235"/>
      <c r="Z33" s="276" t="s">
        <v>541</v>
      </c>
      <c r="AA33" s="276"/>
    </row>
    <row r="34" spans="1:27" s="143" customFormat="1" ht="12.2" hidden="1" customHeight="1">
      <c r="A34" s="278">
        <v>16</v>
      </c>
      <c r="B34" s="152" t="s">
        <v>328</v>
      </c>
      <c r="C34" s="278"/>
      <c r="D34" s="149" t="s">
        <v>358</v>
      </c>
      <c r="E34" s="259">
        <v>342</v>
      </c>
      <c r="F34" s="259">
        <v>2511</v>
      </c>
      <c r="G34" s="259">
        <v>336</v>
      </c>
      <c r="H34" s="259">
        <v>1640</v>
      </c>
      <c r="I34" s="259">
        <v>345</v>
      </c>
      <c r="J34" s="259">
        <v>1386</v>
      </c>
      <c r="K34" s="259">
        <v>399</v>
      </c>
      <c r="L34" s="259">
        <v>1356</v>
      </c>
      <c r="M34" s="259">
        <v>285</v>
      </c>
      <c r="N34" s="259">
        <v>496</v>
      </c>
      <c r="O34" s="259">
        <v>343</v>
      </c>
      <c r="P34" s="259">
        <v>507</v>
      </c>
      <c r="Q34" s="259">
        <v>354</v>
      </c>
      <c r="R34" s="259">
        <v>493</v>
      </c>
      <c r="S34" s="259">
        <v>321</v>
      </c>
      <c r="T34" s="259">
        <v>453</v>
      </c>
      <c r="U34" s="259">
        <v>384</v>
      </c>
      <c r="V34" s="259">
        <v>573</v>
      </c>
      <c r="W34" s="259"/>
      <c r="X34" s="259"/>
      <c r="Y34" s="235"/>
      <c r="Z34" s="276" t="s">
        <v>541</v>
      </c>
      <c r="AA34" s="276"/>
    </row>
    <row r="35" spans="1:27" s="143" customFormat="1" ht="12.2" hidden="1" customHeight="1">
      <c r="A35" s="278">
        <v>17</v>
      </c>
      <c r="B35" s="152" t="s">
        <v>329</v>
      </c>
      <c r="C35" s="278"/>
      <c r="D35" s="149" t="s">
        <v>358</v>
      </c>
      <c r="E35" s="259">
        <v>168</v>
      </c>
      <c r="F35" s="259">
        <v>1557</v>
      </c>
      <c r="G35" s="259">
        <v>130</v>
      </c>
      <c r="H35" s="259">
        <v>963</v>
      </c>
      <c r="I35" s="259">
        <v>133</v>
      </c>
      <c r="J35" s="259">
        <v>1017</v>
      </c>
      <c r="K35" s="259">
        <v>146</v>
      </c>
      <c r="L35" s="259">
        <v>1143</v>
      </c>
      <c r="M35" s="259">
        <v>95</v>
      </c>
      <c r="N35" s="259">
        <v>554</v>
      </c>
      <c r="O35" s="259">
        <v>68</v>
      </c>
      <c r="P35" s="259">
        <v>538</v>
      </c>
      <c r="Q35" s="259">
        <v>84</v>
      </c>
      <c r="R35" s="259">
        <v>499</v>
      </c>
      <c r="S35" s="259">
        <v>93</v>
      </c>
      <c r="T35" s="259">
        <v>459</v>
      </c>
      <c r="U35" s="259">
        <v>81</v>
      </c>
      <c r="V35" s="259">
        <v>417</v>
      </c>
      <c r="W35" s="259"/>
      <c r="X35" s="259"/>
      <c r="Y35" s="235"/>
      <c r="Z35" s="276" t="s">
        <v>541</v>
      </c>
      <c r="AA35" s="276"/>
    </row>
    <row r="36" spans="1:27" s="143" customFormat="1" ht="12.2" hidden="1" customHeight="1">
      <c r="A36" s="278">
        <v>18</v>
      </c>
      <c r="B36" s="500" t="s">
        <v>330</v>
      </c>
      <c r="C36" s="501"/>
      <c r="D36" s="149" t="s">
        <v>360</v>
      </c>
      <c r="E36" s="155"/>
      <c r="F36" s="155"/>
      <c r="G36" s="155" t="s">
        <v>87</v>
      </c>
      <c r="H36" s="155" t="s">
        <v>87</v>
      </c>
      <c r="I36" s="155" t="s">
        <v>87</v>
      </c>
      <c r="J36" s="155" t="s">
        <v>87</v>
      </c>
      <c r="K36" s="155" t="s">
        <v>87</v>
      </c>
      <c r="L36" s="155" t="s">
        <v>87</v>
      </c>
      <c r="M36" s="155">
        <v>28.9</v>
      </c>
      <c r="N36" s="155">
        <v>31.5</v>
      </c>
      <c r="O36" s="155">
        <v>29.2</v>
      </c>
      <c r="P36" s="155">
        <v>31.6</v>
      </c>
      <c r="Q36" s="155">
        <v>29.3</v>
      </c>
      <c r="R36" s="155">
        <v>31.7</v>
      </c>
      <c r="S36" s="155">
        <v>29.6</v>
      </c>
      <c r="T36" s="155">
        <v>31.8</v>
      </c>
      <c r="U36" s="155">
        <v>29.8</v>
      </c>
      <c r="V36" s="155">
        <v>32.1</v>
      </c>
      <c r="W36" s="155"/>
      <c r="X36" s="155"/>
      <c r="Y36" s="235"/>
      <c r="Z36" s="276" t="s">
        <v>541</v>
      </c>
      <c r="AA36" s="276"/>
    </row>
    <row r="37" spans="1:27" s="143" customFormat="1" ht="12.2" hidden="1" customHeight="1">
      <c r="A37" s="278">
        <v>19</v>
      </c>
      <c r="B37" s="500" t="s">
        <v>331</v>
      </c>
      <c r="C37" s="501"/>
      <c r="D37" s="149" t="s">
        <v>359</v>
      </c>
      <c r="E37" s="155"/>
      <c r="F37" s="155"/>
      <c r="G37" s="155" t="s">
        <v>87</v>
      </c>
      <c r="H37" s="155" t="s">
        <v>87</v>
      </c>
      <c r="I37" s="155" t="s">
        <v>87</v>
      </c>
      <c r="J37" s="155" t="s">
        <v>87</v>
      </c>
      <c r="K37" s="155" t="s">
        <v>87</v>
      </c>
      <c r="L37" s="155" t="s">
        <v>87</v>
      </c>
      <c r="M37" s="155">
        <v>33.590000000000003</v>
      </c>
      <c r="N37" s="155">
        <v>27.49</v>
      </c>
      <c r="O37" s="155">
        <v>42.1</v>
      </c>
      <c r="P37" s="155">
        <v>34.57</v>
      </c>
      <c r="Q37" s="155">
        <v>35.49</v>
      </c>
      <c r="R37" s="155">
        <v>29.44</v>
      </c>
      <c r="S37" s="155">
        <v>36.799999999999997</v>
      </c>
      <c r="T37" s="155">
        <v>30.7</v>
      </c>
      <c r="U37" s="155">
        <v>36.76</v>
      </c>
      <c r="V37" s="155">
        <v>31.04</v>
      </c>
      <c r="W37" s="155"/>
      <c r="X37" s="155"/>
      <c r="Y37" s="235"/>
      <c r="Z37" s="276" t="s">
        <v>541</v>
      </c>
      <c r="AA37" s="276"/>
    </row>
    <row r="38" spans="1:27" s="143" customFormat="1" ht="12.2" hidden="1" customHeight="1">
      <c r="A38" s="278">
        <v>20</v>
      </c>
      <c r="B38" s="500" t="s">
        <v>332</v>
      </c>
      <c r="C38" s="501"/>
      <c r="D38" s="149" t="s">
        <v>359</v>
      </c>
      <c r="E38" s="155"/>
      <c r="F38" s="155"/>
      <c r="G38" s="155" t="s">
        <v>87</v>
      </c>
      <c r="H38" s="155" t="s">
        <v>87</v>
      </c>
      <c r="I38" s="155" t="s">
        <v>87</v>
      </c>
      <c r="J38" s="155" t="s">
        <v>87</v>
      </c>
      <c r="K38" s="155" t="s">
        <v>87</v>
      </c>
      <c r="L38" s="155" t="s">
        <v>87</v>
      </c>
      <c r="M38" s="155">
        <v>11.45</v>
      </c>
      <c r="N38" s="155">
        <v>21.91</v>
      </c>
      <c r="O38" s="155">
        <v>12.15</v>
      </c>
      <c r="P38" s="155">
        <v>23.35</v>
      </c>
      <c r="Q38" s="155">
        <v>11.28</v>
      </c>
      <c r="R38" s="155">
        <v>20.82</v>
      </c>
      <c r="S38" s="155">
        <v>11.2</v>
      </c>
      <c r="T38" s="155">
        <v>20.399999999999999</v>
      </c>
      <c r="U38" s="155">
        <v>11.8</v>
      </c>
      <c r="V38" s="155">
        <v>20.46</v>
      </c>
      <c r="W38" s="155"/>
      <c r="X38" s="155"/>
      <c r="Y38" s="235"/>
      <c r="Z38" s="276" t="s">
        <v>541</v>
      </c>
      <c r="AA38" s="276"/>
    </row>
    <row r="39" spans="1:27" s="282" customFormat="1" ht="12.2" hidden="1" customHeight="1">
      <c r="A39" s="278">
        <v>21</v>
      </c>
      <c r="B39" s="500" t="s">
        <v>333</v>
      </c>
      <c r="C39" s="501"/>
      <c r="D39" s="149" t="s">
        <v>359</v>
      </c>
      <c r="E39" s="155"/>
      <c r="F39" s="155"/>
      <c r="G39" s="155" t="s">
        <v>87</v>
      </c>
      <c r="H39" s="155" t="s">
        <v>87</v>
      </c>
      <c r="I39" s="155" t="s">
        <v>87</v>
      </c>
      <c r="J39" s="155" t="s">
        <v>87</v>
      </c>
      <c r="K39" s="155" t="s">
        <v>87</v>
      </c>
      <c r="L39" s="155" t="s">
        <v>87</v>
      </c>
      <c r="M39" s="155">
        <v>12.35</v>
      </c>
      <c r="N39" s="155">
        <v>12.13</v>
      </c>
      <c r="O39" s="155">
        <v>12.2</v>
      </c>
      <c r="P39" s="155">
        <v>12.02</v>
      </c>
      <c r="Q39" s="155">
        <v>11.95</v>
      </c>
      <c r="R39" s="155">
        <v>11.79</v>
      </c>
      <c r="S39" s="155">
        <v>11.2</v>
      </c>
      <c r="T39" s="155">
        <v>11.1</v>
      </c>
      <c r="U39" s="155">
        <v>10.74</v>
      </c>
      <c r="V39" s="155">
        <v>10.63</v>
      </c>
      <c r="W39" s="155"/>
      <c r="X39" s="155"/>
      <c r="Y39" s="235"/>
      <c r="Z39" s="276" t="s">
        <v>541</v>
      </c>
      <c r="AA39" s="276"/>
    </row>
    <row r="40" spans="1:27" s="282" customFormat="1" ht="12.2" hidden="1" customHeight="1">
      <c r="A40" s="278">
        <v>22</v>
      </c>
      <c r="B40" s="500" t="s">
        <v>334</v>
      </c>
      <c r="C40" s="501"/>
      <c r="D40" s="149" t="s">
        <v>359</v>
      </c>
      <c r="E40" s="155"/>
      <c r="F40" s="155"/>
      <c r="G40" s="155" t="s">
        <v>87</v>
      </c>
      <c r="H40" s="155" t="s">
        <v>87</v>
      </c>
      <c r="I40" s="155" t="s">
        <v>87</v>
      </c>
      <c r="J40" s="155">
        <v>0</v>
      </c>
      <c r="K40" s="155" t="s">
        <v>87</v>
      </c>
      <c r="L40" s="259">
        <v>0</v>
      </c>
      <c r="M40" s="155">
        <v>24.5</v>
      </c>
      <c r="N40" s="259">
        <v>0</v>
      </c>
      <c r="O40" s="155">
        <v>28.7</v>
      </c>
      <c r="P40" s="259">
        <v>0</v>
      </c>
      <c r="Q40" s="155">
        <v>34.1</v>
      </c>
      <c r="R40" s="259">
        <v>0</v>
      </c>
      <c r="S40" s="155">
        <v>28.6</v>
      </c>
      <c r="T40" s="259">
        <v>0</v>
      </c>
      <c r="U40" s="293">
        <v>31</v>
      </c>
      <c r="V40" s="259">
        <v>0</v>
      </c>
      <c r="W40" s="293"/>
      <c r="X40" s="259"/>
      <c r="Y40" s="235"/>
      <c r="Z40" s="276" t="s">
        <v>541</v>
      </c>
      <c r="AA40" s="276"/>
    </row>
    <row r="41" spans="1:27" s="143" customFormat="1" ht="12.2" hidden="1" customHeight="1">
      <c r="A41" s="278">
        <v>23</v>
      </c>
      <c r="B41" s="500" t="s">
        <v>335</v>
      </c>
      <c r="C41" s="501"/>
      <c r="D41" s="149"/>
      <c r="E41" s="283"/>
      <c r="F41" s="283"/>
      <c r="G41" s="283"/>
      <c r="H41" s="283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337"/>
      <c r="V41" s="155"/>
      <c r="W41" s="337"/>
      <c r="X41" s="155"/>
      <c r="Y41" s="235"/>
      <c r="Z41" s="276" t="s">
        <v>541</v>
      </c>
      <c r="AA41" s="276"/>
    </row>
    <row r="42" spans="1:27" s="143" customFormat="1" ht="12.2" hidden="1" customHeight="1">
      <c r="A42" s="278"/>
      <c r="B42" s="504" t="s">
        <v>336</v>
      </c>
      <c r="C42" s="505"/>
      <c r="D42" s="149" t="s">
        <v>359</v>
      </c>
      <c r="E42" s="155"/>
      <c r="F42" s="155"/>
      <c r="G42" s="155" t="s">
        <v>87</v>
      </c>
      <c r="H42" s="155" t="s">
        <v>87</v>
      </c>
      <c r="I42" s="155" t="s">
        <v>87</v>
      </c>
      <c r="J42" s="155">
        <v>0</v>
      </c>
      <c r="K42" s="155" t="s">
        <v>87</v>
      </c>
      <c r="L42" s="259">
        <v>0</v>
      </c>
      <c r="M42" s="155">
        <v>2.6</v>
      </c>
      <c r="N42" s="259">
        <v>0</v>
      </c>
      <c r="O42" s="155">
        <v>3.3</v>
      </c>
      <c r="P42" s="259">
        <v>0</v>
      </c>
      <c r="Q42" s="155">
        <v>3.3</v>
      </c>
      <c r="R42" s="259">
        <v>0</v>
      </c>
      <c r="S42" s="155">
        <v>3.6</v>
      </c>
      <c r="T42" s="259">
        <v>0</v>
      </c>
      <c r="U42" s="293">
        <v>3.6</v>
      </c>
      <c r="V42" s="259">
        <v>0</v>
      </c>
      <c r="W42" s="293"/>
      <c r="X42" s="259"/>
      <c r="Y42" s="235"/>
      <c r="Z42" s="276"/>
      <c r="AA42" s="276"/>
    </row>
    <row r="43" spans="1:27" s="143" customFormat="1" ht="12.2" hidden="1" customHeight="1">
      <c r="A43" s="278"/>
      <c r="B43" s="504" t="s">
        <v>766</v>
      </c>
      <c r="C43" s="505"/>
      <c r="D43" s="149" t="s">
        <v>359</v>
      </c>
      <c r="E43" s="155"/>
      <c r="F43" s="155"/>
      <c r="G43" s="155" t="s">
        <v>87</v>
      </c>
      <c r="H43" s="155" t="s">
        <v>87</v>
      </c>
      <c r="I43" s="155" t="s">
        <v>87</v>
      </c>
      <c r="J43" s="155">
        <v>0</v>
      </c>
      <c r="K43" s="155" t="s">
        <v>87</v>
      </c>
      <c r="L43" s="259">
        <v>0</v>
      </c>
      <c r="M43" s="155">
        <v>19.899999999999999</v>
      </c>
      <c r="N43" s="259">
        <v>0</v>
      </c>
      <c r="O43" s="155">
        <v>20.3</v>
      </c>
      <c r="P43" s="259">
        <v>0</v>
      </c>
      <c r="Q43" s="155">
        <v>22.1</v>
      </c>
      <c r="R43" s="259">
        <v>0</v>
      </c>
      <c r="S43" s="155">
        <v>19.8</v>
      </c>
      <c r="T43" s="259">
        <v>0</v>
      </c>
      <c r="U43" s="293">
        <v>19.399999999999999</v>
      </c>
      <c r="V43" s="259">
        <v>0</v>
      </c>
      <c r="W43" s="293"/>
      <c r="X43" s="259"/>
      <c r="Y43" s="235"/>
      <c r="Z43" s="276"/>
      <c r="AA43" s="276"/>
    </row>
    <row r="44" spans="1:27" s="143" customFormat="1" ht="12.2" hidden="1" customHeight="1">
      <c r="A44" s="278"/>
      <c r="B44" s="504" t="s">
        <v>337</v>
      </c>
      <c r="C44" s="505"/>
      <c r="D44" s="149" t="s">
        <v>359</v>
      </c>
      <c r="E44" s="155"/>
      <c r="F44" s="155"/>
      <c r="G44" s="155" t="s">
        <v>87</v>
      </c>
      <c r="H44" s="155" t="s">
        <v>87</v>
      </c>
      <c r="I44" s="155" t="s">
        <v>87</v>
      </c>
      <c r="J44" s="155">
        <v>0</v>
      </c>
      <c r="K44" s="155" t="s">
        <v>87</v>
      </c>
      <c r="L44" s="259">
        <v>0</v>
      </c>
      <c r="M44" s="155">
        <v>49.4</v>
      </c>
      <c r="N44" s="259">
        <v>0</v>
      </c>
      <c r="O44" s="155">
        <v>59.2</v>
      </c>
      <c r="P44" s="259">
        <v>0</v>
      </c>
      <c r="Q44" s="155">
        <v>70</v>
      </c>
      <c r="R44" s="259">
        <v>0</v>
      </c>
      <c r="S44" s="155">
        <v>55.7</v>
      </c>
      <c r="T44" s="259">
        <v>0</v>
      </c>
      <c r="U44" s="293">
        <v>59.7</v>
      </c>
      <c r="V44" s="259">
        <v>0</v>
      </c>
      <c r="W44" s="293"/>
      <c r="X44" s="259"/>
      <c r="Y44" s="235"/>
      <c r="Z44" s="276"/>
      <c r="AA44" s="276"/>
    </row>
    <row r="45" spans="1:27" s="143" customFormat="1" ht="12.2" hidden="1" customHeight="1">
      <c r="A45" s="278"/>
      <c r="B45" s="504" t="s">
        <v>767</v>
      </c>
      <c r="C45" s="505"/>
      <c r="D45" s="149" t="s">
        <v>359</v>
      </c>
      <c r="E45" s="155"/>
      <c r="F45" s="155"/>
      <c r="G45" s="155" t="s">
        <v>87</v>
      </c>
      <c r="H45" s="155" t="s">
        <v>87</v>
      </c>
      <c r="I45" s="155" t="s">
        <v>87</v>
      </c>
      <c r="J45" s="155">
        <v>0</v>
      </c>
      <c r="K45" s="155" t="s">
        <v>87</v>
      </c>
      <c r="L45" s="259">
        <v>0</v>
      </c>
      <c r="M45" s="155">
        <v>61.7</v>
      </c>
      <c r="N45" s="259">
        <v>0</v>
      </c>
      <c r="O45" s="155">
        <v>73.2</v>
      </c>
      <c r="P45" s="259">
        <v>0</v>
      </c>
      <c r="Q45" s="155">
        <v>89.5</v>
      </c>
      <c r="R45" s="259">
        <v>0</v>
      </c>
      <c r="S45" s="155">
        <v>73.8</v>
      </c>
      <c r="T45" s="259">
        <v>0</v>
      </c>
      <c r="U45" s="293">
        <v>81.3</v>
      </c>
      <c r="V45" s="259">
        <v>0</v>
      </c>
      <c r="W45" s="293"/>
      <c r="X45" s="259"/>
      <c r="Y45" s="235"/>
      <c r="Z45" s="276"/>
      <c r="AA45" s="276"/>
    </row>
    <row r="46" spans="1:27" s="143" customFormat="1" ht="12.2" hidden="1" customHeight="1">
      <c r="A46" s="278"/>
      <c r="B46" s="504" t="s">
        <v>768</v>
      </c>
      <c r="C46" s="505"/>
      <c r="D46" s="149" t="s">
        <v>359</v>
      </c>
      <c r="E46" s="155"/>
      <c r="F46" s="155"/>
      <c r="G46" s="155" t="s">
        <v>87</v>
      </c>
      <c r="H46" s="155" t="s">
        <v>87</v>
      </c>
      <c r="I46" s="155" t="s">
        <v>87</v>
      </c>
      <c r="J46" s="155">
        <v>0</v>
      </c>
      <c r="K46" s="155" t="s">
        <v>87</v>
      </c>
      <c r="L46" s="259">
        <v>0</v>
      </c>
      <c r="M46" s="155">
        <v>25.5</v>
      </c>
      <c r="N46" s="259">
        <v>0</v>
      </c>
      <c r="O46" s="155">
        <v>30.8</v>
      </c>
      <c r="P46" s="259">
        <v>0</v>
      </c>
      <c r="Q46" s="155">
        <v>38.5</v>
      </c>
      <c r="R46" s="259">
        <v>0</v>
      </c>
      <c r="S46" s="155">
        <v>34.5</v>
      </c>
      <c r="T46" s="259">
        <v>0</v>
      </c>
      <c r="U46" s="293">
        <v>39.200000000000003</v>
      </c>
      <c r="V46" s="259">
        <v>0</v>
      </c>
      <c r="W46" s="293"/>
      <c r="X46" s="259"/>
      <c r="Y46" s="235"/>
      <c r="Z46" s="276"/>
      <c r="AA46" s="276"/>
    </row>
    <row r="47" spans="1:27" s="143" customFormat="1" ht="12.2" hidden="1" customHeight="1">
      <c r="A47" s="278"/>
      <c r="B47" s="504" t="s">
        <v>769</v>
      </c>
      <c r="C47" s="505"/>
      <c r="D47" s="149" t="s">
        <v>359</v>
      </c>
      <c r="E47" s="155"/>
      <c r="F47" s="155"/>
      <c r="G47" s="155" t="s">
        <v>87</v>
      </c>
      <c r="H47" s="155" t="s">
        <v>87</v>
      </c>
      <c r="I47" s="155" t="s">
        <v>87</v>
      </c>
      <c r="J47" s="155">
        <v>0</v>
      </c>
      <c r="K47" s="155" t="s">
        <v>87</v>
      </c>
      <c r="L47" s="259">
        <v>0</v>
      </c>
      <c r="M47" s="155">
        <v>3.3</v>
      </c>
      <c r="N47" s="259">
        <v>0</v>
      </c>
      <c r="O47" s="155">
        <v>4.2</v>
      </c>
      <c r="P47" s="259">
        <v>0</v>
      </c>
      <c r="Q47" s="155">
        <v>5.2</v>
      </c>
      <c r="R47" s="259">
        <v>0</v>
      </c>
      <c r="S47" s="155">
        <v>5.3</v>
      </c>
      <c r="T47" s="259">
        <v>0</v>
      </c>
      <c r="U47" s="293">
        <v>5.9</v>
      </c>
      <c r="V47" s="259">
        <v>0</v>
      </c>
      <c r="W47" s="293"/>
      <c r="X47" s="259"/>
      <c r="Y47" s="235"/>
      <c r="Z47" s="276"/>
      <c r="AA47" s="276"/>
    </row>
    <row r="48" spans="1:27" s="143" customFormat="1" ht="12.2" hidden="1" customHeight="1">
      <c r="A48" s="278"/>
      <c r="B48" s="504" t="s">
        <v>770</v>
      </c>
      <c r="C48" s="505"/>
      <c r="D48" s="149" t="s">
        <v>359</v>
      </c>
      <c r="E48" s="155"/>
      <c r="F48" s="155"/>
      <c r="G48" s="131" t="s">
        <v>87</v>
      </c>
      <c r="H48" s="155" t="s">
        <v>87</v>
      </c>
      <c r="I48" s="155" t="s">
        <v>87</v>
      </c>
      <c r="J48" s="155">
        <v>0</v>
      </c>
      <c r="K48" s="155" t="s">
        <v>87</v>
      </c>
      <c r="L48" s="259">
        <v>0</v>
      </c>
      <c r="M48" s="155">
        <v>0.1</v>
      </c>
      <c r="N48" s="259">
        <v>0</v>
      </c>
      <c r="O48" s="155">
        <v>0.1</v>
      </c>
      <c r="P48" s="259">
        <v>0</v>
      </c>
      <c r="Q48" s="155">
        <v>0.1</v>
      </c>
      <c r="R48" s="259">
        <v>0</v>
      </c>
      <c r="S48" s="155">
        <v>0.3</v>
      </c>
      <c r="T48" s="259">
        <v>0</v>
      </c>
      <c r="U48" s="293">
        <v>0.2</v>
      </c>
      <c r="V48" s="259">
        <v>0</v>
      </c>
      <c r="W48" s="293"/>
      <c r="X48" s="259"/>
      <c r="Y48" s="235"/>
      <c r="Z48" s="276"/>
      <c r="AA48" s="276"/>
    </row>
    <row r="49" spans="1:27" s="143" customFormat="1" ht="12.2" hidden="1" customHeight="1">
      <c r="A49" s="278">
        <v>24</v>
      </c>
      <c r="B49" s="514" t="s">
        <v>789</v>
      </c>
      <c r="C49" s="501"/>
      <c r="D49" s="149" t="s">
        <v>359</v>
      </c>
      <c r="E49" s="155"/>
      <c r="F49" s="155"/>
      <c r="G49" s="155" t="s">
        <v>87</v>
      </c>
      <c r="H49" s="155" t="s">
        <v>87</v>
      </c>
      <c r="I49" s="155" t="s">
        <v>87</v>
      </c>
      <c r="J49" s="155">
        <v>0</v>
      </c>
      <c r="K49" s="155" t="s">
        <v>87</v>
      </c>
      <c r="L49" s="259">
        <v>0</v>
      </c>
      <c r="M49" s="155">
        <v>812.5</v>
      </c>
      <c r="N49" s="259">
        <v>0</v>
      </c>
      <c r="O49" s="155">
        <v>955.5</v>
      </c>
      <c r="P49" s="259">
        <v>0</v>
      </c>
      <c r="Q49" s="155">
        <v>1143.5</v>
      </c>
      <c r="R49" s="259">
        <v>0</v>
      </c>
      <c r="S49" s="155">
        <v>965</v>
      </c>
      <c r="T49" s="259">
        <v>0</v>
      </c>
      <c r="U49" s="293">
        <v>1046.5</v>
      </c>
      <c r="V49" s="259">
        <v>0</v>
      </c>
      <c r="W49" s="293"/>
      <c r="X49" s="259"/>
      <c r="Y49" s="235"/>
      <c r="Z49" s="276" t="s">
        <v>541</v>
      </c>
      <c r="AA49" s="276"/>
    </row>
    <row r="50" spans="1:27" s="143" customFormat="1" ht="12.2" hidden="1" customHeight="1">
      <c r="A50" s="278">
        <v>25</v>
      </c>
      <c r="B50" s="500" t="s">
        <v>338</v>
      </c>
      <c r="C50" s="501"/>
      <c r="D50" s="149" t="s">
        <v>361</v>
      </c>
      <c r="E50" s="83"/>
      <c r="F50" s="83"/>
      <c r="G50" s="83">
        <v>10842</v>
      </c>
      <c r="H50" s="83">
        <v>12121</v>
      </c>
      <c r="I50" s="83">
        <v>10662</v>
      </c>
      <c r="J50" s="83">
        <v>11520</v>
      </c>
      <c r="K50" s="83">
        <v>10139</v>
      </c>
      <c r="L50" s="83">
        <v>10938</v>
      </c>
      <c r="M50" s="83">
        <v>9007</v>
      </c>
      <c r="N50" s="83">
        <v>9677</v>
      </c>
      <c r="O50" s="83">
        <v>10254</v>
      </c>
      <c r="P50" s="83">
        <v>11157</v>
      </c>
      <c r="Q50" s="83">
        <v>12049</v>
      </c>
      <c r="R50" s="83">
        <v>12914</v>
      </c>
      <c r="S50" s="83">
        <v>10561</v>
      </c>
      <c r="T50" s="83">
        <v>11065</v>
      </c>
      <c r="U50" s="83">
        <v>10756</v>
      </c>
      <c r="V50" s="83">
        <v>11764</v>
      </c>
      <c r="W50" s="83"/>
      <c r="X50" s="83"/>
      <c r="Y50" s="235"/>
      <c r="Z50" s="276" t="s">
        <v>541</v>
      </c>
      <c r="AA50" s="276"/>
    </row>
    <row r="51" spans="1:27" s="143" customFormat="1" ht="12.2" hidden="1" customHeight="1">
      <c r="A51" s="278">
        <v>26</v>
      </c>
      <c r="B51" s="506" t="s">
        <v>339</v>
      </c>
      <c r="C51" s="507"/>
      <c r="D51" s="149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235"/>
      <c r="Z51" s="276" t="s">
        <v>541</v>
      </c>
      <c r="AA51" s="276"/>
    </row>
    <row r="52" spans="1:27" s="143" customFormat="1" ht="12.2" hidden="1" customHeight="1">
      <c r="A52" s="278"/>
      <c r="C52" s="185" t="s">
        <v>340</v>
      </c>
      <c r="D52" s="149" t="s">
        <v>361</v>
      </c>
      <c r="E52" s="259">
        <v>10498</v>
      </c>
      <c r="F52" s="259">
        <v>11400</v>
      </c>
      <c r="G52" s="259">
        <v>10363</v>
      </c>
      <c r="H52" s="259">
        <v>11567</v>
      </c>
      <c r="I52" s="259">
        <v>10189</v>
      </c>
      <c r="J52" s="259">
        <v>11039</v>
      </c>
      <c r="K52" s="259">
        <v>9710</v>
      </c>
      <c r="L52" s="259">
        <v>10529</v>
      </c>
      <c r="M52" s="259">
        <v>8580</v>
      </c>
      <c r="N52" s="259">
        <v>9194</v>
      </c>
      <c r="O52" s="259">
        <v>9807</v>
      </c>
      <c r="P52" s="259">
        <v>10715</v>
      </c>
      <c r="Q52" s="259">
        <v>11586</v>
      </c>
      <c r="R52" s="259">
        <v>12390</v>
      </c>
      <c r="S52" s="259">
        <v>10097</v>
      </c>
      <c r="T52" s="259">
        <v>10544</v>
      </c>
      <c r="U52" s="259">
        <v>10313</v>
      </c>
      <c r="V52" s="259">
        <v>11268</v>
      </c>
      <c r="W52" s="259"/>
      <c r="X52" s="259"/>
      <c r="Y52" s="235"/>
      <c r="Z52" s="276"/>
      <c r="AA52" s="276"/>
    </row>
    <row r="53" spans="1:27" s="143" customFormat="1" ht="12.2" hidden="1" customHeight="1">
      <c r="A53" s="278"/>
      <c r="C53" s="185" t="s">
        <v>341</v>
      </c>
      <c r="D53" s="149" t="s">
        <v>358</v>
      </c>
      <c r="E53" s="259">
        <v>469</v>
      </c>
      <c r="F53" s="259">
        <v>494</v>
      </c>
      <c r="G53" s="259">
        <v>474</v>
      </c>
      <c r="H53" s="259">
        <v>551</v>
      </c>
      <c r="I53" s="259">
        <v>469</v>
      </c>
      <c r="J53" s="259">
        <v>476</v>
      </c>
      <c r="K53" s="259">
        <v>426</v>
      </c>
      <c r="L53" s="259">
        <v>409</v>
      </c>
      <c r="M53" s="259">
        <v>427</v>
      </c>
      <c r="N53" s="259">
        <v>481</v>
      </c>
      <c r="O53" s="259">
        <v>447</v>
      </c>
      <c r="P53" s="259">
        <v>441</v>
      </c>
      <c r="Q53" s="259">
        <v>462</v>
      </c>
      <c r="R53" s="259">
        <v>524</v>
      </c>
      <c r="S53" s="259">
        <v>464</v>
      </c>
      <c r="T53" s="259">
        <v>521</v>
      </c>
      <c r="U53" s="259">
        <v>443</v>
      </c>
      <c r="V53" s="259">
        <v>496</v>
      </c>
      <c r="W53" s="259"/>
      <c r="X53" s="259"/>
      <c r="Y53" s="235"/>
      <c r="Z53" s="276"/>
      <c r="AA53" s="276"/>
    </row>
    <row r="54" spans="1:27" s="143" customFormat="1" ht="12.2" hidden="1" customHeight="1">
      <c r="A54" s="278"/>
      <c r="C54" s="332" t="s">
        <v>791</v>
      </c>
      <c r="D54" s="149" t="s">
        <v>358</v>
      </c>
      <c r="E54" s="259">
        <v>2</v>
      </c>
      <c r="F54" s="259">
        <v>5</v>
      </c>
      <c r="G54" s="259">
        <v>5</v>
      </c>
      <c r="H54" s="259">
        <v>3</v>
      </c>
      <c r="I54" s="259">
        <v>4</v>
      </c>
      <c r="J54" s="259">
        <v>5</v>
      </c>
      <c r="K54" s="259">
        <v>3</v>
      </c>
      <c r="L54" s="259">
        <v>0</v>
      </c>
      <c r="M54" s="259">
        <v>0</v>
      </c>
      <c r="N54" s="259">
        <v>2</v>
      </c>
      <c r="O54" s="259">
        <v>0</v>
      </c>
      <c r="P54" s="259">
        <v>1</v>
      </c>
      <c r="Q54" s="259">
        <v>1</v>
      </c>
      <c r="R54" s="259">
        <v>0</v>
      </c>
      <c r="S54" s="259">
        <v>0</v>
      </c>
      <c r="T54" s="259">
        <v>0</v>
      </c>
      <c r="U54" s="259">
        <v>0</v>
      </c>
      <c r="V54" s="203">
        <v>0</v>
      </c>
      <c r="W54" s="259"/>
      <c r="X54" s="203"/>
      <c r="Y54" s="235"/>
      <c r="Z54" s="276"/>
      <c r="AA54" s="276"/>
    </row>
    <row r="55" spans="1:27" s="143" customFormat="1" ht="12.2" hidden="1" customHeight="1">
      <c r="A55" s="278">
        <v>27</v>
      </c>
      <c r="B55" s="506" t="s">
        <v>342</v>
      </c>
      <c r="C55" s="507"/>
      <c r="D55" s="149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235"/>
      <c r="Z55" s="276" t="s">
        <v>541</v>
      </c>
      <c r="AA55" s="276"/>
    </row>
    <row r="56" spans="1:27" s="143" customFormat="1" ht="12.2" hidden="1" customHeight="1">
      <c r="A56" s="278"/>
      <c r="C56" s="185" t="s">
        <v>343</v>
      </c>
      <c r="D56" s="149" t="s">
        <v>358</v>
      </c>
      <c r="E56" s="259">
        <v>10665</v>
      </c>
      <c r="F56" s="259">
        <v>11588</v>
      </c>
      <c r="G56" s="259">
        <v>10562</v>
      </c>
      <c r="H56" s="259">
        <v>11800</v>
      </c>
      <c r="I56" s="259">
        <v>10382</v>
      </c>
      <c r="J56" s="259">
        <v>11251</v>
      </c>
      <c r="K56" s="259">
        <v>9879</v>
      </c>
      <c r="L56" s="259">
        <v>10597</v>
      </c>
      <c r="M56" s="259">
        <v>8761</v>
      </c>
      <c r="N56" s="259">
        <v>9369</v>
      </c>
      <c r="O56" s="259">
        <v>9908</v>
      </c>
      <c r="P56" s="259">
        <v>10786</v>
      </c>
      <c r="Q56" s="259">
        <v>11609</v>
      </c>
      <c r="R56" s="259">
        <v>12418</v>
      </c>
      <c r="S56" s="259">
        <v>10243</v>
      </c>
      <c r="T56" s="259">
        <v>10705</v>
      </c>
      <c r="U56" s="259">
        <v>10392</v>
      </c>
      <c r="V56" s="259">
        <v>11391</v>
      </c>
      <c r="W56" s="259"/>
      <c r="X56" s="259"/>
      <c r="Y56" s="235"/>
      <c r="Z56" s="276"/>
      <c r="AA56" s="276"/>
    </row>
    <row r="57" spans="1:27" s="143" customFormat="1" ht="12.2" hidden="1" customHeight="1">
      <c r="A57" s="278"/>
      <c r="C57" s="185" t="s">
        <v>344</v>
      </c>
      <c r="D57" s="149" t="s">
        <v>358</v>
      </c>
      <c r="E57" s="259">
        <v>295</v>
      </c>
      <c r="F57" s="259">
        <v>302</v>
      </c>
      <c r="G57" s="259">
        <v>278</v>
      </c>
      <c r="H57" s="259">
        <v>317</v>
      </c>
      <c r="I57" s="259">
        <v>273</v>
      </c>
      <c r="J57" s="259">
        <v>261</v>
      </c>
      <c r="K57" s="259">
        <v>252</v>
      </c>
      <c r="L57" s="259">
        <v>333</v>
      </c>
      <c r="M57" s="259">
        <v>239</v>
      </c>
      <c r="N57" s="259">
        <v>298</v>
      </c>
      <c r="O57" s="259">
        <v>343</v>
      </c>
      <c r="P57" s="259">
        <v>363</v>
      </c>
      <c r="Q57" s="259">
        <v>429</v>
      </c>
      <c r="R57" s="259">
        <v>479</v>
      </c>
      <c r="S57" s="259">
        <v>310</v>
      </c>
      <c r="T57" s="259">
        <v>353</v>
      </c>
      <c r="U57" s="259">
        <v>348</v>
      </c>
      <c r="V57" s="259">
        <v>352</v>
      </c>
      <c r="W57" s="259"/>
      <c r="X57" s="259"/>
      <c r="Y57" s="235"/>
      <c r="Z57" s="276"/>
      <c r="AA57" s="276"/>
    </row>
    <row r="58" spans="1:27" s="143" customFormat="1" ht="12.2" hidden="1" customHeight="1">
      <c r="A58" s="202"/>
      <c r="B58" s="241"/>
      <c r="C58" s="312" t="s">
        <v>345</v>
      </c>
      <c r="D58" s="219" t="s">
        <v>358</v>
      </c>
      <c r="E58" s="242">
        <v>9</v>
      </c>
      <c r="F58" s="242">
        <v>9</v>
      </c>
      <c r="G58" s="242">
        <v>2</v>
      </c>
      <c r="H58" s="242">
        <v>4</v>
      </c>
      <c r="I58" s="242">
        <v>7</v>
      </c>
      <c r="J58" s="242">
        <v>8</v>
      </c>
      <c r="K58" s="242">
        <v>8</v>
      </c>
      <c r="L58" s="242">
        <v>8</v>
      </c>
      <c r="M58" s="242">
        <v>7</v>
      </c>
      <c r="N58" s="242">
        <v>10</v>
      </c>
      <c r="O58" s="242">
        <v>3</v>
      </c>
      <c r="P58" s="242">
        <v>8</v>
      </c>
      <c r="Q58" s="242">
        <v>11</v>
      </c>
      <c r="R58" s="242">
        <v>17</v>
      </c>
      <c r="S58" s="242">
        <v>8</v>
      </c>
      <c r="T58" s="242">
        <v>7</v>
      </c>
      <c r="U58" s="242">
        <v>16</v>
      </c>
      <c r="V58" s="242">
        <v>21</v>
      </c>
      <c r="W58" s="242"/>
      <c r="X58" s="242"/>
      <c r="Y58" s="236"/>
      <c r="Z58" s="389"/>
      <c r="AA58" s="389"/>
    </row>
    <row r="59" spans="1:27" s="143" customFormat="1" ht="12.2" hidden="1" customHeight="1">
      <c r="B59" s="311" t="s">
        <v>790</v>
      </c>
      <c r="C59" s="377"/>
      <c r="D59" s="214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12"/>
      <c r="Z59" s="212"/>
      <c r="AA59" s="212"/>
    </row>
    <row r="60" spans="1:27" s="143" customFormat="1" ht="12.2" hidden="1" customHeight="1">
      <c r="C60" s="182"/>
      <c r="D60" s="214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12"/>
      <c r="Z60" s="281"/>
      <c r="AA60" s="281"/>
    </row>
    <row r="61" spans="1:27" s="143" customFormat="1" ht="12.2" hidden="1" customHeight="1">
      <c r="C61" s="182"/>
      <c r="D61" s="214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12"/>
      <c r="Z61" s="281"/>
      <c r="AA61" s="281"/>
    </row>
    <row r="62" spans="1:27" s="143" customFormat="1" ht="12.2" hidden="1" customHeight="1">
      <c r="C62" s="182"/>
      <c r="D62" s="214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12"/>
      <c r="Z62" s="281"/>
      <c r="AA62" s="281"/>
    </row>
    <row r="63" spans="1:27" s="143" customFormat="1" ht="12.2" hidden="1" customHeight="1">
      <c r="C63" s="182"/>
      <c r="D63" s="214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12"/>
      <c r="Z63" s="281"/>
      <c r="AA63" s="281"/>
    </row>
    <row r="64" spans="1:27" s="143" customFormat="1" ht="12.2" hidden="1" customHeight="1">
      <c r="A64" s="278"/>
      <c r="B64" s="326" t="s">
        <v>471</v>
      </c>
      <c r="C64" s="157"/>
      <c r="D64" s="132"/>
      <c r="E64" s="83"/>
      <c r="F64" s="83"/>
      <c r="G64" s="83"/>
      <c r="H64" s="83"/>
      <c r="I64" s="83"/>
      <c r="J64" s="83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235"/>
      <c r="Z64" s="276"/>
      <c r="AA64" s="276"/>
    </row>
    <row r="65" spans="1:27" s="143" customFormat="1" ht="12.2" hidden="1" customHeight="1">
      <c r="A65" s="278">
        <v>28</v>
      </c>
      <c r="B65" s="377" t="s">
        <v>472</v>
      </c>
      <c r="C65" s="157"/>
      <c r="D65" s="132" t="s">
        <v>356</v>
      </c>
      <c r="E65" s="259">
        <v>40</v>
      </c>
      <c r="F65" s="259">
        <v>60</v>
      </c>
      <c r="G65" s="259">
        <v>41</v>
      </c>
      <c r="H65" s="259">
        <v>74</v>
      </c>
      <c r="I65" s="259">
        <v>29</v>
      </c>
      <c r="J65" s="259">
        <v>58</v>
      </c>
      <c r="K65" s="259">
        <v>50</v>
      </c>
      <c r="L65" s="259">
        <v>48</v>
      </c>
      <c r="M65" s="259">
        <v>39</v>
      </c>
      <c r="N65" s="259">
        <v>43</v>
      </c>
      <c r="O65" s="259">
        <v>39</v>
      </c>
      <c r="P65" s="259">
        <v>44</v>
      </c>
      <c r="Q65" s="259">
        <v>37</v>
      </c>
      <c r="R65" s="259">
        <v>53</v>
      </c>
      <c r="S65" s="259">
        <v>38</v>
      </c>
      <c r="T65" s="259">
        <v>62</v>
      </c>
      <c r="U65" s="259">
        <v>40</v>
      </c>
      <c r="V65" s="259">
        <v>56</v>
      </c>
      <c r="W65" s="259"/>
      <c r="X65" s="259"/>
      <c r="Y65" s="235"/>
      <c r="Z65" s="276" t="s">
        <v>553</v>
      </c>
      <c r="AA65" s="276"/>
    </row>
    <row r="66" spans="1:27" s="143" customFormat="1" ht="12.2" hidden="1" customHeight="1">
      <c r="A66" s="278">
        <v>29</v>
      </c>
      <c r="B66" s="377" t="s">
        <v>473</v>
      </c>
      <c r="C66" s="157"/>
      <c r="D66" s="132" t="s">
        <v>474</v>
      </c>
      <c r="E66" s="52"/>
      <c r="F66" s="52"/>
      <c r="G66" s="52">
        <v>3.7815901125253646</v>
      </c>
      <c r="H66" s="52">
        <v>6.1051068393696895</v>
      </c>
      <c r="I66" s="52">
        <v>2.7199399737385108</v>
      </c>
      <c r="J66" s="52">
        <v>5.0347222222222223</v>
      </c>
      <c r="K66" s="155">
        <v>4.9314528059966465</v>
      </c>
      <c r="L66" s="155">
        <v>4.3883708173340645</v>
      </c>
      <c r="M66" s="155">
        <v>4.3</v>
      </c>
      <c r="N66" s="155">
        <v>4.4000000000000004</v>
      </c>
      <c r="O66" s="155">
        <v>3.8</v>
      </c>
      <c r="P66" s="155">
        <v>3.9</v>
      </c>
      <c r="Q66" s="155">
        <v>3</v>
      </c>
      <c r="R66" s="155">
        <v>4</v>
      </c>
      <c r="S66" s="155">
        <v>3.6</v>
      </c>
      <c r="T66" s="155">
        <v>5.6</v>
      </c>
      <c r="U66" s="155">
        <v>3.7</v>
      </c>
      <c r="V66" s="155">
        <v>4.8</v>
      </c>
      <c r="W66" s="155"/>
      <c r="X66" s="155"/>
      <c r="Y66" s="235"/>
      <c r="Z66" s="276" t="s">
        <v>553</v>
      </c>
      <c r="AA66" s="276"/>
    </row>
    <row r="67" spans="1:27" s="143" customFormat="1" ht="12.2" hidden="1" customHeight="1">
      <c r="A67" s="278">
        <v>30</v>
      </c>
      <c r="B67" s="377" t="s">
        <v>475</v>
      </c>
      <c r="C67" s="157"/>
      <c r="D67" s="132" t="s">
        <v>356</v>
      </c>
      <c r="E67" s="259">
        <v>1</v>
      </c>
      <c r="F67" s="155" t="s">
        <v>84</v>
      </c>
      <c r="G67" s="259">
        <v>3</v>
      </c>
      <c r="H67" s="155" t="s">
        <v>289</v>
      </c>
      <c r="I67" s="259">
        <v>1</v>
      </c>
      <c r="J67" s="155" t="s">
        <v>289</v>
      </c>
      <c r="K67" s="259">
        <v>1</v>
      </c>
      <c r="L67" s="155" t="s">
        <v>289</v>
      </c>
      <c r="M67" s="259">
        <v>0</v>
      </c>
      <c r="N67" s="155" t="s">
        <v>289</v>
      </c>
      <c r="O67" s="259">
        <v>0</v>
      </c>
      <c r="P67" s="284" t="s">
        <v>289</v>
      </c>
      <c r="Q67" s="259">
        <v>0</v>
      </c>
      <c r="R67" s="284" t="s">
        <v>289</v>
      </c>
      <c r="S67" s="259">
        <v>4</v>
      </c>
      <c r="T67" s="284" t="s">
        <v>289</v>
      </c>
      <c r="U67" s="259">
        <v>1</v>
      </c>
      <c r="V67" s="284" t="s">
        <v>289</v>
      </c>
      <c r="W67" s="259"/>
      <c r="X67" s="284"/>
      <c r="Y67" s="235"/>
      <c r="Z67" s="276" t="s">
        <v>553</v>
      </c>
      <c r="AA67" s="276"/>
    </row>
    <row r="68" spans="1:27" s="143" customFormat="1" ht="12.2" hidden="1" customHeight="1">
      <c r="A68" s="278">
        <v>31</v>
      </c>
      <c r="B68" s="387" t="s">
        <v>476</v>
      </c>
      <c r="C68" s="157"/>
      <c r="D68" s="216" t="s">
        <v>477</v>
      </c>
      <c r="E68" s="131"/>
      <c r="F68" s="156"/>
      <c r="G68" s="133">
        <v>13.064495057266036</v>
      </c>
      <c r="H68" s="156" t="s">
        <v>289</v>
      </c>
      <c r="I68" s="131">
        <v>4.5081597691822202</v>
      </c>
      <c r="J68" s="155" t="s">
        <v>289</v>
      </c>
      <c r="K68" s="131">
        <v>4.7445082317217819</v>
      </c>
      <c r="L68" s="155" t="s">
        <v>289</v>
      </c>
      <c r="M68" s="131">
        <v>0</v>
      </c>
      <c r="N68" s="155" t="s">
        <v>289</v>
      </c>
      <c r="O68" s="131">
        <v>0</v>
      </c>
      <c r="P68" s="284" t="s">
        <v>289</v>
      </c>
      <c r="Q68" s="131">
        <v>0</v>
      </c>
      <c r="R68" s="284" t="s">
        <v>289</v>
      </c>
      <c r="S68" s="131">
        <v>18.5</v>
      </c>
      <c r="T68" s="284" t="s">
        <v>289</v>
      </c>
      <c r="U68" s="131">
        <v>4.4000000000000004</v>
      </c>
      <c r="V68" s="284" t="s">
        <v>289</v>
      </c>
      <c r="W68" s="131"/>
      <c r="X68" s="284"/>
      <c r="Y68" s="235"/>
      <c r="Z68" s="276" t="s">
        <v>553</v>
      </c>
      <c r="AA68" s="276"/>
    </row>
    <row r="69" spans="1:27" s="143" customFormat="1" ht="12.2" hidden="1" customHeight="1">
      <c r="A69" s="278">
        <v>32</v>
      </c>
      <c r="B69" s="387" t="s">
        <v>478</v>
      </c>
      <c r="C69" s="157"/>
      <c r="D69" s="285" t="s">
        <v>479</v>
      </c>
      <c r="E69" s="52"/>
      <c r="F69" s="52"/>
      <c r="G69" s="52">
        <v>81.099999999999994</v>
      </c>
      <c r="H69" s="52">
        <v>75.31</v>
      </c>
      <c r="I69" s="52">
        <v>81.08</v>
      </c>
      <c r="J69" s="52">
        <v>75.540000000000006</v>
      </c>
      <c r="K69" s="155">
        <v>81.459999999999994</v>
      </c>
      <c r="L69" s="155">
        <v>75.94</v>
      </c>
      <c r="M69" s="155">
        <v>81.13</v>
      </c>
      <c r="N69" s="155">
        <v>74.86</v>
      </c>
      <c r="O69" s="155">
        <v>81.349999999999994</v>
      </c>
      <c r="P69" s="155">
        <v>74.92</v>
      </c>
      <c r="Q69" s="155">
        <v>81.819999999999993</v>
      </c>
      <c r="R69" s="155">
        <v>75.209999999999994</v>
      </c>
      <c r="S69" s="155">
        <v>82.01</v>
      </c>
      <c r="T69" s="155">
        <v>75.34</v>
      </c>
      <c r="U69" s="155" t="s">
        <v>87</v>
      </c>
      <c r="V69" s="155" t="s">
        <v>87</v>
      </c>
      <c r="W69" s="155"/>
      <c r="X69" s="155"/>
      <c r="Y69" s="235"/>
      <c r="Z69" s="276" t="s">
        <v>553</v>
      </c>
      <c r="AA69" s="276"/>
    </row>
    <row r="70" spans="1:27" s="143" customFormat="1" ht="12.2" hidden="1" customHeight="1">
      <c r="A70" s="278">
        <v>33</v>
      </c>
      <c r="B70" s="377" t="s">
        <v>480</v>
      </c>
      <c r="C70" s="157"/>
      <c r="D70" s="216" t="s">
        <v>477</v>
      </c>
      <c r="E70" s="286">
        <v>409.76529706083664</v>
      </c>
      <c r="F70" s="286">
        <v>660.58736265800871</v>
      </c>
      <c r="G70" s="286">
        <v>406.7</v>
      </c>
      <c r="H70" s="286">
        <v>658.2</v>
      </c>
      <c r="I70" s="286">
        <v>393.3</v>
      </c>
      <c r="J70" s="286">
        <v>653.4</v>
      </c>
      <c r="K70" s="286">
        <v>399.9</v>
      </c>
      <c r="L70" s="286">
        <v>652.9</v>
      </c>
      <c r="M70" s="287">
        <v>376.4</v>
      </c>
      <c r="N70" s="287">
        <v>620.29999999999995</v>
      </c>
      <c r="O70" s="155">
        <v>367.9</v>
      </c>
      <c r="P70" s="155">
        <v>637.79999999999995</v>
      </c>
      <c r="Q70" s="155">
        <v>360.5</v>
      </c>
      <c r="R70" s="155">
        <v>621.6</v>
      </c>
      <c r="S70" s="155">
        <v>351.8</v>
      </c>
      <c r="T70" s="155">
        <v>603.9</v>
      </c>
      <c r="U70" s="155">
        <v>356.7</v>
      </c>
      <c r="V70" s="155">
        <v>620.4</v>
      </c>
      <c r="W70" s="155"/>
      <c r="X70" s="155"/>
      <c r="Y70" s="235"/>
      <c r="Z70" s="276" t="s">
        <v>553</v>
      </c>
      <c r="AA70" s="276"/>
    </row>
    <row r="71" spans="1:27" s="143" customFormat="1" ht="12.2" hidden="1" customHeight="1">
      <c r="A71" s="278"/>
      <c r="B71" s="379" t="s">
        <v>481</v>
      </c>
      <c r="C71" s="157"/>
      <c r="D71" s="149"/>
      <c r="E71" s="198"/>
      <c r="F71" s="198"/>
      <c r="G71" s="198"/>
      <c r="H71" s="198"/>
      <c r="I71" s="198"/>
      <c r="J71" s="19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35"/>
      <c r="Z71" s="276"/>
      <c r="AA71" s="276"/>
    </row>
    <row r="72" spans="1:27" s="143" customFormat="1" ht="12.2" hidden="1" customHeight="1">
      <c r="A72" s="278"/>
      <c r="C72" s="188" t="s">
        <v>846</v>
      </c>
      <c r="D72" s="216" t="s">
        <v>477</v>
      </c>
      <c r="E72" s="286">
        <v>106.00802327397678</v>
      </c>
      <c r="F72" s="286">
        <v>189.52664348167366</v>
      </c>
      <c r="G72" s="286">
        <v>112.3</v>
      </c>
      <c r="H72" s="286">
        <v>203.2</v>
      </c>
      <c r="I72" s="286">
        <v>106.7</v>
      </c>
      <c r="J72" s="286">
        <v>186.1</v>
      </c>
      <c r="K72" s="286">
        <v>100.6</v>
      </c>
      <c r="L72" s="286">
        <v>187.2</v>
      </c>
      <c r="M72" s="287">
        <v>104.4</v>
      </c>
      <c r="N72" s="287">
        <v>178.7</v>
      </c>
      <c r="O72" s="155">
        <v>98.9</v>
      </c>
      <c r="P72" s="155">
        <v>192</v>
      </c>
      <c r="Q72" s="155">
        <v>103</v>
      </c>
      <c r="R72" s="155">
        <v>185.4</v>
      </c>
      <c r="S72" s="155">
        <v>100.5</v>
      </c>
      <c r="T72" s="155">
        <v>183.6</v>
      </c>
      <c r="U72" s="155">
        <v>104.3</v>
      </c>
      <c r="V72" s="155">
        <v>182.9</v>
      </c>
      <c r="W72" s="155"/>
      <c r="X72" s="155"/>
      <c r="Y72" s="235"/>
      <c r="Z72" s="276"/>
      <c r="AA72" s="276"/>
    </row>
    <row r="73" spans="1:27" s="143" customFormat="1" ht="12.2" hidden="1" customHeight="1">
      <c r="A73" s="278"/>
      <c r="C73" s="290" t="s">
        <v>847</v>
      </c>
      <c r="D73" s="216" t="s">
        <v>477</v>
      </c>
      <c r="E73" s="286">
        <v>17.913112889732151</v>
      </c>
      <c r="F73" s="286">
        <v>35.907247233086309</v>
      </c>
      <c r="G73" s="286">
        <v>19.399999999999999</v>
      </c>
      <c r="H73" s="286">
        <v>37.6</v>
      </c>
      <c r="I73" s="286">
        <v>17.5</v>
      </c>
      <c r="J73" s="286">
        <v>33.700000000000003</v>
      </c>
      <c r="K73" s="286">
        <v>18.3</v>
      </c>
      <c r="L73" s="286">
        <v>34.6</v>
      </c>
      <c r="M73" s="287">
        <v>17.600000000000001</v>
      </c>
      <c r="N73" s="287">
        <v>30.8</v>
      </c>
      <c r="O73" s="155">
        <v>16.3</v>
      </c>
      <c r="P73" s="155">
        <v>33.5</v>
      </c>
      <c r="Q73" s="155">
        <v>17.2</v>
      </c>
      <c r="R73" s="155">
        <v>34</v>
      </c>
      <c r="S73" s="155">
        <v>17.7</v>
      </c>
      <c r="T73" s="155">
        <v>34.5</v>
      </c>
      <c r="U73" s="155">
        <v>19.3</v>
      </c>
      <c r="V73" s="155">
        <v>34.9</v>
      </c>
      <c r="W73" s="155"/>
      <c r="X73" s="155"/>
      <c r="Y73" s="235"/>
      <c r="Z73" s="276"/>
      <c r="AA73" s="276"/>
    </row>
    <row r="74" spans="1:27" s="143" customFormat="1" ht="12.2" hidden="1" customHeight="1">
      <c r="A74" s="278"/>
      <c r="C74" s="290" t="s">
        <v>848</v>
      </c>
      <c r="D74" s="216" t="s">
        <v>477</v>
      </c>
      <c r="E74" s="286">
        <v>20.261146722141419</v>
      </c>
      <c r="F74" s="286">
        <v>44.755747501239377</v>
      </c>
      <c r="G74" s="286">
        <v>19.3</v>
      </c>
      <c r="H74" s="286">
        <v>49</v>
      </c>
      <c r="I74" s="286">
        <v>20.9</v>
      </c>
      <c r="J74" s="286">
        <v>46.1</v>
      </c>
      <c r="K74" s="286">
        <v>18.7</v>
      </c>
      <c r="L74" s="286">
        <v>46.1</v>
      </c>
      <c r="M74" s="287">
        <v>19</v>
      </c>
      <c r="N74" s="287">
        <v>41.7</v>
      </c>
      <c r="O74" s="155">
        <v>17.8</v>
      </c>
      <c r="P74" s="155">
        <v>45.7</v>
      </c>
      <c r="Q74" s="155">
        <v>19.399999999999999</v>
      </c>
      <c r="R74" s="155">
        <v>42.9</v>
      </c>
      <c r="S74" s="155">
        <v>17.899999999999999</v>
      </c>
      <c r="T74" s="155">
        <v>41.6</v>
      </c>
      <c r="U74" s="155">
        <v>15.5</v>
      </c>
      <c r="V74" s="155">
        <v>37.799999999999997</v>
      </c>
      <c r="W74" s="155"/>
      <c r="X74" s="155"/>
      <c r="Y74" s="235"/>
      <c r="Z74" s="276"/>
      <c r="AA74" s="276"/>
    </row>
    <row r="75" spans="1:27" s="143" customFormat="1" ht="12.2" hidden="1" customHeight="1">
      <c r="A75" s="278"/>
      <c r="C75" s="290" t="s">
        <v>849</v>
      </c>
      <c r="D75" s="216" t="s">
        <v>477</v>
      </c>
      <c r="E75" s="286">
        <v>14.206197358727653</v>
      </c>
      <c r="F75" s="286">
        <v>18.603728368512112</v>
      </c>
      <c r="G75" s="286">
        <v>14.3</v>
      </c>
      <c r="H75" s="286">
        <v>21.4</v>
      </c>
      <c r="I75" s="286">
        <v>12.3</v>
      </c>
      <c r="J75" s="286">
        <v>18.2</v>
      </c>
      <c r="K75" s="286">
        <v>13.3</v>
      </c>
      <c r="L75" s="286">
        <v>18</v>
      </c>
      <c r="M75" s="287">
        <v>13.6</v>
      </c>
      <c r="N75" s="287">
        <v>19.5</v>
      </c>
      <c r="O75" s="155">
        <v>13.4</v>
      </c>
      <c r="P75" s="155">
        <v>22.3</v>
      </c>
      <c r="Q75" s="155">
        <v>13</v>
      </c>
      <c r="R75" s="155">
        <v>19.899999999999999</v>
      </c>
      <c r="S75" s="155">
        <v>13.4</v>
      </c>
      <c r="T75" s="155">
        <v>20.2</v>
      </c>
      <c r="U75" s="155">
        <v>14.9</v>
      </c>
      <c r="V75" s="155">
        <v>20.7</v>
      </c>
      <c r="W75" s="155"/>
      <c r="X75" s="155"/>
      <c r="Y75" s="235"/>
      <c r="Z75" s="276"/>
      <c r="AA75" s="276"/>
    </row>
    <row r="76" spans="1:27" s="143" customFormat="1" ht="12.2" hidden="1" customHeight="1">
      <c r="A76" s="278"/>
      <c r="C76" s="289" t="s">
        <v>771</v>
      </c>
      <c r="D76" s="216" t="s">
        <v>477</v>
      </c>
      <c r="E76" s="286">
        <v>4.6303210818714833</v>
      </c>
      <c r="F76" s="286">
        <v>9.8145386204792153</v>
      </c>
      <c r="G76" s="286">
        <v>6.4</v>
      </c>
      <c r="H76" s="286">
        <v>11.2</v>
      </c>
      <c r="I76" s="286">
        <v>5.8</v>
      </c>
      <c r="J76" s="286">
        <v>9.1999999999999993</v>
      </c>
      <c r="K76" s="286">
        <v>4.9000000000000004</v>
      </c>
      <c r="L76" s="286">
        <v>8.6</v>
      </c>
      <c r="M76" s="287">
        <v>4.5999999999999996</v>
      </c>
      <c r="N76" s="287">
        <v>8.9</v>
      </c>
      <c r="O76" s="155">
        <v>3.9</v>
      </c>
      <c r="P76" s="155">
        <v>6.8</v>
      </c>
      <c r="Q76" s="155">
        <v>4.0999999999999996</v>
      </c>
      <c r="R76" s="155">
        <v>7.8</v>
      </c>
      <c r="S76" s="155">
        <v>4.4000000000000004</v>
      </c>
      <c r="T76" s="155">
        <v>7.1</v>
      </c>
      <c r="U76" s="155">
        <v>4.4000000000000004</v>
      </c>
      <c r="V76" s="155">
        <v>7.7</v>
      </c>
      <c r="W76" s="155"/>
      <c r="X76" s="155"/>
      <c r="Y76" s="235"/>
      <c r="Z76" s="276"/>
      <c r="AA76" s="276"/>
    </row>
    <row r="77" spans="1:27" ht="12.2" hidden="1" customHeight="1">
      <c r="A77" s="278"/>
      <c r="B77" s="143"/>
      <c r="C77" s="290" t="s">
        <v>850</v>
      </c>
      <c r="D77" s="216" t="s">
        <v>477</v>
      </c>
      <c r="E77" s="286">
        <v>11.015787593541699</v>
      </c>
      <c r="F77" s="286" t="s">
        <v>289</v>
      </c>
      <c r="G77" s="286">
        <v>12.4</v>
      </c>
      <c r="H77" s="286" t="s">
        <v>289</v>
      </c>
      <c r="I77" s="286">
        <v>11.4</v>
      </c>
      <c r="J77" s="286" t="s">
        <v>289</v>
      </c>
      <c r="K77" s="286">
        <v>10.199999999999999</v>
      </c>
      <c r="L77" s="286" t="s">
        <v>289</v>
      </c>
      <c r="M77" s="287">
        <v>10</v>
      </c>
      <c r="N77" s="286" t="s">
        <v>289</v>
      </c>
      <c r="O77" s="155">
        <v>11.4</v>
      </c>
      <c r="P77" s="291" t="s">
        <v>289</v>
      </c>
      <c r="Q77" s="155">
        <v>12.1</v>
      </c>
      <c r="R77" s="291" t="s">
        <v>289</v>
      </c>
      <c r="S77" s="155">
        <v>12.4</v>
      </c>
      <c r="T77" s="291" t="s">
        <v>289</v>
      </c>
      <c r="U77" s="291">
        <v>12.1</v>
      </c>
      <c r="V77" s="291" t="s">
        <v>289</v>
      </c>
      <c r="W77" s="291"/>
      <c r="X77" s="291"/>
      <c r="Y77" s="235"/>
      <c r="Z77" s="276"/>
      <c r="AA77" s="276"/>
    </row>
    <row r="78" spans="1:27" s="143" customFormat="1" ht="12.2" hidden="1" customHeight="1">
      <c r="A78" s="278"/>
      <c r="C78" s="290" t="s">
        <v>851</v>
      </c>
      <c r="D78" s="216" t="s">
        <v>477</v>
      </c>
      <c r="E78" s="286">
        <v>5.8124671971624826</v>
      </c>
      <c r="F78" s="286" t="s">
        <v>289</v>
      </c>
      <c r="G78" s="286">
        <v>5.6</v>
      </c>
      <c r="H78" s="286" t="s">
        <v>289</v>
      </c>
      <c r="I78" s="286">
        <v>6.4</v>
      </c>
      <c r="J78" s="286" t="s">
        <v>289</v>
      </c>
      <c r="K78" s="286">
        <v>4.3</v>
      </c>
      <c r="L78" s="286" t="s">
        <v>289</v>
      </c>
      <c r="M78" s="287">
        <v>4.8</v>
      </c>
      <c r="N78" s="286" t="s">
        <v>289</v>
      </c>
      <c r="O78" s="155">
        <v>4.4000000000000004</v>
      </c>
      <c r="P78" s="291" t="s">
        <v>289</v>
      </c>
      <c r="Q78" s="155">
        <v>4.4000000000000004</v>
      </c>
      <c r="R78" s="291" t="s">
        <v>289</v>
      </c>
      <c r="S78" s="155">
        <v>4.8</v>
      </c>
      <c r="T78" s="291" t="s">
        <v>289</v>
      </c>
      <c r="U78" s="291">
        <v>4.3</v>
      </c>
      <c r="V78" s="291" t="s">
        <v>289</v>
      </c>
      <c r="W78" s="291"/>
      <c r="X78" s="291"/>
      <c r="Y78" s="235"/>
      <c r="Z78" s="276"/>
      <c r="AA78" s="276"/>
    </row>
    <row r="79" spans="1:27" s="143" customFormat="1" ht="12.2" hidden="1" customHeight="1">
      <c r="A79" s="278"/>
      <c r="C79" s="339" t="s">
        <v>852</v>
      </c>
      <c r="D79" s="216" t="s">
        <v>477</v>
      </c>
      <c r="E79" s="286">
        <v>33.757755142314096</v>
      </c>
      <c r="F79" s="286">
        <v>48.090568733747816</v>
      </c>
      <c r="G79" s="286">
        <v>34.4</v>
      </c>
      <c r="H79" s="286">
        <v>50.1</v>
      </c>
      <c r="I79" s="286">
        <v>38.1</v>
      </c>
      <c r="J79" s="286">
        <v>61.1</v>
      </c>
      <c r="K79" s="286">
        <v>34.4</v>
      </c>
      <c r="L79" s="286">
        <v>54.2</v>
      </c>
      <c r="M79" s="287">
        <v>34.299999999999997</v>
      </c>
      <c r="N79" s="287">
        <v>57.1</v>
      </c>
      <c r="O79" s="155">
        <v>35.4</v>
      </c>
      <c r="P79" s="155">
        <v>56.3</v>
      </c>
      <c r="Q79" s="155">
        <v>34.700000000000003</v>
      </c>
      <c r="R79" s="155">
        <v>55.5</v>
      </c>
      <c r="S79" s="155">
        <v>35.4</v>
      </c>
      <c r="T79" s="155">
        <v>57.7</v>
      </c>
      <c r="U79" s="155">
        <v>32.5</v>
      </c>
      <c r="V79" s="155">
        <v>61.8</v>
      </c>
      <c r="W79" s="155"/>
      <c r="X79" s="155"/>
      <c r="Y79" s="235"/>
      <c r="Z79" s="276"/>
      <c r="AA79" s="276"/>
    </row>
    <row r="80" spans="1:27" ht="12.2" hidden="1" customHeight="1">
      <c r="A80" s="278"/>
      <c r="B80" s="143"/>
      <c r="C80" s="188" t="s">
        <v>482</v>
      </c>
      <c r="D80" s="216" t="s">
        <v>477</v>
      </c>
      <c r="E80" s="286">
        <v>35.027350593570581</v>
      </c>
      <c r="F80" s="286">
        <v>48.813126606170705</v>
      </c>
      <c r="G80" s="286">
        <v>31.5</v>
      </c>
      <c r="H80" s="286">
        <v>45.9</v>
      </c>
      <c r="I80" s="286">
        <v>28.6</v>
      </c>
      <c r="J80" s="286">
        <v>40.6</v>
      </c>
      <c r="K80" s="286">
        <v>25.2</v>
      </c>
      <c r="L80" s="286">
        <v>40.200000000000003</v>
      </c>
      <c r="M80" s="287">
        <v>22.8</v>
      </c>
      <c r="N80" s="287">
        <v>36.1</v>
      </c>
      <c r="O80" s="155">
        <v>24.8</v>
      </c>
      <c r="P80" s="155">
        <v>37.1</v>
      </c>
      <c r="Q80" s="155">
        <v>21.6</v>
      </c>
      <c r="R80" s="155">
        <v>37.700000000000003</v>
      </c>
      <c r="S80" s="155">
        <v>22.1</v>
      </c>
      <c r="T80" s="155">
        <v>38.5</v>
      </c>
      <c r="U80" s="155">
        <v>23.1</v>
      </c>
      <c r="V80" s="155">
        <v>40.5</v>
      </c>
      <c r="W80" s="155"/>
      <c r="X80" s="155"/>
      <c r="Y80" s="235"/>
      <c r="Z80" s="276"/>
      <c r="AA80" s="276"/>
    </row>
    <row r="81" spans="1:27" ht="12.2" hidden="1" customHeight="1">
      <c r="A81" s="278"/>
      <c r="B81" s="143"/>
      <c r="C81" s="188" t="s">
        <v>483</v>
      </c>
      <c r="D81" s="216" t="s">
        <v>477</v>
      </c>
      <c r="E81" s="286">
        <v>46.93267198736558</v>
      </c>
      <c r="F81" s="286">
        <v>42.353341004991371</v>
      </c>
      <c r="G81" s="286">
        <v>41.1</v>
      </c>
      <c r="H81" s="286">
        <v>40</v>
      </c>
      <c r="I81" s="286">
        <v>31.9</v>
      </c>
      <c r="J81" s="286">
        <v>30.5</v>
      </c>
      <c r="K81" s="286">
        <v>30.2</v>
      </c>
      <c r="L81" s="286">
        <v>29</v>
      </c>
      <c r="M81" s="287">
        <v>24.8</v>
      </c>
      <c r="N81" s="287">
        <v>28.5</v>
      </c>
      <c r="O81" s="155">
        <v>28.4</v>
      </c>
      <c r="P81" s="155">
        <v>32.700000000000003</v>
      </c>
      <c r="Q81" s="155">
        <v>29.7</v>
      </c>
      <c r="R81" s="155">
        <v>33.1</v>
      </c>
      <c r="S81" s="155">
        <v>27.1</v>
      </c>
      <c r="T81" s="155">
        <v>29.9</v>
      </c>
      <c r="U81" s="155">
        <v>24.6</v>
      </c>
      <c r="V81" s="155">
        <v>31</v>
      </c>
      <c r="W81" s="155"/>
      <c r="X81" s="155"/>
      <c r="Y81" s="235"/>
      <c r="Z81" s="276"/>
      <c r="AA81" s="276"/>
    </row>
    <row r="82" spans="1:27" ht="12.2" hidden="1" customHeight="1">
      <c r="A82" s="278"/>
      <c r="B82" s="143"/>
      <c r="C82" s="188" t="s">
        <v>484</v>
      </c>
      <c r="D82" s="216" t="s">
        <v>477</v>
      </c>
      <c r="E82" s="286">
        <v>15.595046269658225</v>
      </c>
      <c r="F82" s="286">
        <v>26.739679516682802</v>
      </c>
      <c r="G82" s="286">
        <v>18.3</v>
      </c>
      <c r="H82" s="286">
        <v>33</v>
      </c>
      <c r="I82" s="286">
        <v>24.7</v>
      </c>
      <c r="J82" s="286">
        <v>45.7</v>
      </c>
      <c r="K82" s="286">
        <v>24.8</v>
      </c>
      <c r="L82" s="286">
        <v>41.1</v>
      </c>
      <c r="M82" s="287">
        <v>25.4</v>
      </c>
      <c r="N82" s="287">
        <v>45.4</v>
      </c>
      <c r="O82" s="155">
        <v>21.8</v>
      </c>
      <c r="P82" s="155">
        <v>41.9</v>
      </c>
      <c r="Q82" s="155">
        <v>21.4</v>
      </c>
      <c r="R82" s="155">
        <v>40.200000000000003</v>
      </c>
      <c r="S82" s="155">
        <v>20.8</v>
      </c>
      <c r="T82" s="155">
        <v>38.6</v>
      </c>
      <c r="U82" s="155">
        <v>22.1</v>
      </c>
      <c r="V82" s="155">
        <v>42.4</v>
      </c>
      <c r="W82" s="155"/>
      <c r="X82" s="155"/>
      <c r="Y82" s="235"/>
      <c r="Z82" s="276"/>
      <c r="AA82" s="276"/>
    </row>
    <row r="83" spans="1:27" ht="12.2" hidden="1" customHeight="1">
      <c r="A83" s="278"/>
      <c r="B83" s="143"/>
      <c r="C83" s="339" t="s">
        <v>853</v>
      </c>
      <c r="D83" s="216" t="s">
        <v>477</v>
      </c>
      <c r="E83" s="286">
        <v>19.07001706986922</v>
      </c>
      <c r="F83" s="286">
        <v>22.241567386765755</v>
      </c>
      <c r="G83" s="286">
        <v>20.100000000000001</v>
      </c>
      <c r="H83" s="286">
        <v>21.2</v>
      </c>
      <c r="I83" s="286">
        <v>13.8</v>
      </c>
      <c r="J83" s="286">
        <v>17.5</v>
      </c>
      <c r="K83" s="286">
        <v>14.1</v>
      </c>
      <c r="L83" s="286">
        <v>14.4</v>
      </c>
      <c r="M83" s="287">
        <v>13.4</v>
      </c>
      <c r="N83" s="287">
        <v>14.2</v>
      </c>
      <c r="O83" s="155">
        <v>13</v>
      </c>
      <c r="P83" s="155">
        <v>15</v>
      </c>
      <c r="Q83" s="155">
        <v>12.3</v>
      </c>
      <c r="R83" s="155">
        <v>16.2</v>
      </c>
      <c r="S83" s="155">
        <v>11.6</v>
      </c>
      <c r="T83" s="155">
        <v>13.5</v>
      </c>
      <c r="U83" s="155">
        <v>12.4</v>
      </c>
      <c r="V83" s="155">
        <v>15</v>
      </c>
      <c r="W83" s="155"/>
      <c r="X83" s="155"/>
      <c r="Y83" s="235"/>
      <c r="Z83" s="276"/>
      <c r="AA83" s="276"/>
    </row>
    <row r="84" spans="1:27" s="143" customFormat="1" ht="30.75" hidden="1" customHeight="1">
      <c r="A84" s="278"/>
      <c r="C84" s="339" t="s">
        <v>854</v>
      </c>
      <c r="D84" s="216" t="s">
        <v>477</v>
      </c>
      <c r="E84" s="286">
        <v>10.289019972400308</v>
      </c>
      <c r="F84" s="286">
        <v>24.663793068427932</v>
      </c>
      <c r="G84" s="286">
        <v>10.8</v>
      </c>
      <c r="H84" s="286">
        <v>20.9</v>
      </c>
      <c r="I84" s="286">
        <v>8.5</v>
      </c>
      <c r="J84" s="286">
        <v>23.4</v>
      </c>
      <c r="K84" s="286">
        <v>9.9</v>
      </c>
      <c r="L84" s="286">
        <v>20.6</v>
      </c>
      <c r="M84" s="287">
        <v>9.8000000000000007</v>
      </c>
      <c r="N84" s="287">
        <v>20.100000000000001</v>
      </c>
      <c r="O84" s="155">
        <v>8.1</v>
      </c>
      <c r="P84" s="155">
        <v>19.399999999999999</v>
      </c>
      <c r="Q84" s="155">
        <v>10</v>
      </c>
      <c r="R84" s="155">
        <v>19.899999999999999</v>
      </c>
      <c r="S84" s="155">
        <v>7.3</v>
      </c>
      <c r="T84" s="155">
        <v>17.8</v>
      </c>
      <c r="U84" s="155">
        <v>8.1</v>
      </c>
      <c r="V84" s="155">
        <v>17.3</v>
      </c>
      <c r="W84" s="155"/>
      <c r="X84" s="155"/>
      <c r="Y84" s="235"/>
      <c r="Z84" s="276"/>
      <c r="AA84" s="276"/>
    </row>
    <row r="85" spans="1:27" s="143" customFormat="1" ht="12.2" hidden="1" customHeight="1">
      <c r="A85" s="278"/>
      <c r="C85" s="188" t="s">
        <v>485</v>
      </c>
      <c r="D85" s="216" t="s">
        <v>477</v>
      </c>
      <c r="E85" s="286">
        <v>17.445327323199656</v>
      </c>
      <c r="F85" s="286">
        <v>44.174334036004616</v>
      </c>
      <c r="G85" s="286">
        <v>14.4</v>
      </c>
      <c r="H85" s="286">
        <v>38.4</v>
      </c>
      <c r="I85" s="286">
        <v>12.3</v>
      </c>
      <c r="J85" s="286">
        <v>35.700000000000003</v>
      </c>
      <c r="K85" s="286">
        <v>29</v>
      </c>
      <c r="L85" s="286">
        <v>53.6</v>
      </c>
      <c r="M85" s="287">
        <v>12.8</v>
      </c>
      <c r="N85" s="287">
        <v>35.200000000000003</v>
      </c>
      <c r="O85" s="155">
        <v>12.3</v>
      </c>
      <c r="P85" s="155">
        <v>35.6</v>
      </c>
      <c r="Q85" s="155">
        <v>14.3</v>
      </c>
      <c r="R85" s="155">
        <v>37.4</v>
      </c>
      <c r="S85" s="155">
        <v>13.4</v>
      </c>
      <c r="T85" s="155">
        <v>33.700000000000003</v>
      </c>
      <c r="U85" s="155">
        <v>13.4</v>
      </c>
      <c r="V85" s="155">
        <v>39.200000000000003</v>
      </c>
      <c r="W85" s="155"/>
      <c r="X85" s="155"/>
      <c r="Y85" s="235"/>
      <c r="Z85" s="276"/>
      <c r="AA85" s="276"/>
    </row>
    <row r="86" spans="1:27" s="143" customFormat="1" ht="12.2" hidden="1" customHeight="1">
      <c r="A86" s="278"/>
      <c r="C86" s="188" t="s">
        <v>486</v>
      </c>
      <c r="D86" s="216" t="s">
        <v>477</v>
      </c>
      <c r="E86" s="286">
        <v>2.2780741715047435</v>
      </c>
      <c r="F86" s="286">
        <v>5.6291502309907564</v>
      </c>
      <c r="G86" s="286" t="s">
        <v>87</v>
      </c>
      <c r="H86" s="286" t="s">
        <v>87</v>
      </c>
      <c r="I86" s="286">
        <v>12.1</v>
      </c>
      <c r="J86" s="286">
        <v>27.8</v>
      </c>
      <c r="K86" s="286">
        <v>9.9</v>
      </c>
      <c r="L86" s="286">
        <v>25</v>
      </c>
      <c r="M86" s="287">
        <v>9.1999999999999993</v>
      </c>
      <c r="N86" s="287">
        <v>21.5</v>
      </c>
      <c r="O86" s="155">
        <v>10</v>
      </c>
      <c r="P86" s="155">
        <v>24.9</v>
      </c>
      <c r="Q86" s="155">
        <v>9.4</v>
      </c>
      <c r="R86" s="155">
        <v>28.2</v>
      </c>
      <c r="S86" s="155">
        <v>8.9</v>
      </c>
      <c r="T86" s="155">
        <v>24</v>
      </c>
      <c r="U86" s="155">
        <v>8.6999999999999993</v>
      </c>
      <c r="V86" s="155">
        <v>22.8</v>
      </c>
      <c r="W86" s="155"/>
      <c r="X86" s="155"/>
      <c r="Y86" s="235"/>
      <c r="Z86" s="276"/>
      <c r="AA86" s="276"/>
    </row>
    <row r="87" spans="1:27" s="143" customFormat="1" ht="12.2" hidden="1" customHeight="1">
      <c r="A87" s="278"/>
      <c r="C87" s="188" t="s">
        <v>487</v>
      </c>
      <c r="D87" s="216" t="s">
        <v>477</v>
      </c>
      <c r="E87" s="286">
        <v>12.570973246627608</v>
      </c>
      <c r="F87" s="286">
        <v>30.092609029976064</v>
      </c>
      <c r="G87" s="286">
        <v>9.1</v>
      </c>
      <c r="H87" s="286">
        <v>29.7</v>
      </c>
      <c r="I87" s="286">
        <v>10.4</v>
      </c>
      <c r="J87" s="286">
        <v>25.3</v>
      </c>
      <c r="K87" s="286">
        <v>8.6</v>
      </c>
      <c r="L87" s="286">
        <v>22.3</v>
      </c>
      <c r="M87" s="287">
        <v>9.1999999999999993</v>
      </c>
      <c r="N87" s="287">
        <v>25</v>
      </c>
      <c r="O87" s="155">
        <v>9</v>
      </c>
      <c r="P87" s="155">
        <v>25</v>
      </c>
      <c r="Q87" s="155">
        <v>9.3000000000000007</v>
      </c>
      <c r="R87" s="155">
        <v>22.6</v>
      </c>
      <c r="S87" s="155">
        <v>7.5</v>
      </c>
      <c r="T87" s="155">
        <v>22</v>
      </c>
      <c r="U87" s="155">
        <v>9.5</v>
      </c>
      <c r="V87" s="155">
        <v>23.6</v>
      </c>
      <c r="W87" s="155"/>
      <c r="X87" s="155"/>
      <c r="Y87" s="235"/>
      <c r="Z87" s="276"/>
      <c r="AA87" s="276"/>
    </row>
    <row r="88" spans="1:27" s="143" customFormat="1" ht="12.2" hidden="1" customHeight="1">
      <c r="A88" s="278"/>
      <c r="C88" s="188" t="s">
        <v>488</v>
      </c>
      <c r="D88" s="216" t="s">
        <v>477</v>
      </c>
      <c r="E88" s="286">
        <v>5.5563317013436819</v>
      </c>
      <c r="F88" s="286">
        <v>6.6583217444003218</v>
      </c>
      <c r="G88" s="286">
        <v>7.4</v>
      </c>
      <c r="H88" s="286">
        <v>7.4</v>
      </c>
      <c r="I88" s="286">
        <v>9.3000000000000007</v>
      </c>
      <c r="J88" s="286">
        <v>10.3</v>
      </c>
      <c r="K88" s="286">
        <v>10.4</v>
      </c>
      <c r="L88" s="286">
        <v>11.7</v>
      </c>
      <c r="M88" s="287">
        <v>11.5</v>
      </c>
      <c r="N88" s="287">
        <v>12.6</v>
      </c>
      <c r="O88" s="155">
        <v>10.3</v>
      </c>
      <c r="P88" s="155">
        <v>14.6</v>
      </c>
      <c r="Q88" s="155">
        <v>11</v>
      </c>
      <c r="R88" s="155">
        <v>12.6</v>
      </c>
      <c r="S88" s="155">
        <v>11.6</v>
      </c>
      <c r="T88" s="155">
        <v>12.9</v>
      </c>
      <c r="U88" s="155">
        <v>13.4</v>
      </c>
      <c r="V88" s="155">
        <v>16.2</v>
      </c>
      <c r="W88" s="155"/>
      <c r="X88" s="155"/>
      <c r="Y88" s="235"/>
      <c r="Z88" s="276"/>
      <c r="AA88" s="276"/>
    </row>
    <row r="89" spans="1:27" s="143" customFormat="1" ht="12.2" hidden="1" customHeight="1">
      <c r="A89" s="278">
        <v>34</v>
      </c>
      <c r="B89" s="500" t="s">
        <v>863</v>
      </c>
      <c r="C89" s="501"/>
      <c r="D89" s="216" t="s">
        <v>614</v>
      </c>
      <c r="E89" s="286">
        <v>450.60630510191459</v>
      </c>
      <c r="F89" s="286">
        <v>746.90315858874271</v>
      </c>
      <c r="G89" s="286">
        <v>466.7</v>
      </c>
      <c r="H89" s="286">
        <v>764.7</v>
      </c>
      <c r="I89" s="286">
        <v>473.2</v>
      </c>
      <c r="J89" s="286">
        <v>784</v>
      </c>
      <c r="K89" s="286">
        <v>495.7</v>
      </c>
      <c r="L89" s="286">
        <v>804.8</v>
      </c>
      <c r="M89" s="287">
        <v>493.5</v>
      </c>
      <c r="N89" s="287">
        <v>795.4</v>
      </c>
      <c r="O89" s="155">
        <v>505.6</v>
      </c>
      <c r="P89" s="155">
        <v>844.8</v>
      </c>
      <c r="Q89" s="155">
        <v>517</v>
      </c>
      <c r="R89" s="155">
        <v>846.9</v>
      </c>
      <c r="S89" s="155">
        <v>525.9</v>
      </c>
      <c r="T89" s="155">
        <v>847</v>
      </c>
      <c r="U89" s="155">
        <v>556.4</v>
      </c>
      <c r="V89" s="155">
        <v>896</v>
      </c>
      <c r="W89" s="155"/>
      <c r="X89" s="155"/>
      <c r="Y89" s="235"/>
      <c r="Z89" s="276" t="s">
        <v>553</v>
      </c>
      <c r="AA89" s="276"/>
    </row>
    <row r="90" spans="1:27" s="143" customFormat="1" ht="12.2" hidden="1" customHeight="1">
      <c r="A90" s="278"/>
      <c r="B90" s="506" t="s">
        <v>481</v>
      </c>
      <c r="C90" s="507"/>
      <c r="D90" s="149"/>
      <c r="E90" s="198"/>
      <c r="F90" s="198"/>
      <c r="G90" s="198"/>
      <c r="H90" s="198"/>
      <c r="I90" s="198"/>
      <c r="J90" s="19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35"/>
      <c r="Z90" s="276"/>
      <c r="AA90" s="276"/>
    </row>
    <row r="91" spans="1:27" s="143" customFormat="1" ht="12.2" hidden="1" customHeight="1">
      <c r="A91" s="278"/>
      <c r="C91" s="188" t="s">
        <v>846</v>
      </c>
      <c r="D91" s="216" t="s">
        <v>614</v>
      </c>
      <c r="E91" s="286">
        <v>121.39352999723202</v>
      </c>
      <c r="F91" s="286">
        <v>217.3134225898697</v>
      </c>
      <c r="G91" s="286">
        <v>134</v>
      </c>
      <c r="H91" s="286">
        <v>239.3</v>
      </c>
      <c r="I91" s="286">
        <v>131.9</v>
      </c>
      <c r="J91" s="286">
        <v>224.5</v>
      </c>
      <c r="K91" s="286">
        <v>129.1</v>
      </c>
      <c r="L91" s="286">
        <v>233.5</v>
      </c>
      <c r="M91" s="287">
        <v>139.30000000000001</v>
      </c>
      <c r="N91" s="287">
        <v>229.6</v>
      </c>
      <c r="O91" s="155">
        <v>137</v>
      </c>
      <c r="P91" s="155">
        <v>254.9</v>
      </c>
      <c r="Q91" s="155">
        <v>147.69999999999999</v>
      </c>
      <c r="R91" s="155">
        <v>252.8</v>
      </c>
      <c r="S91" s="155">
        <v>149.6</v>
      </c>
      <c r="T91" s="155">
        <v>258.10000000000002</v>
      </c>
      <c r="U91" s="155">
        <v>162</v>
      </c>
      <c r="V91" s="155">
        <v>262.60000000000002</v>
      </c>
      <c r="W91" s="155"/>
      <c r="X91" s="155"/>
      <c r="Y91" s="235"/>
      <c r="Z91" s="276"/>
      <c r="AA91" s="276"/>
    </row>
    <row r="92" spans="1:27" s="143" customFormat="1" ht="12.2" hidden="1" customHeight="1">
      <c r="A92" s="278"/>
      <c r="C92" s="290" t="s">
        <v>847</v>
      </c>
      <c r="D92" s="216" t="s">
        <v>614</v>
      </c>
      <c r="E92" s="286">
        <v>20.612606670239519</v>
      </c>
      <c r="F92" s="286">
        <v>41.331740130616879</v>
      </c>
      <c r="G92" s="286">
        <v>23.3</v>
      </c>
      <c r="H92" s="286">
        <v>44.4</v>
      </c>
      <c r="I92" s="286">
        <v>21.8</v>
      </c>
      <c r="J92" s="286">
        <v>41</v>
      </c>
      <c r="K92" s="286">
        <v>23.7</v>
      </c>
      <c r="L92" s="286">
        <v>43.4</v>
      </c>
      <c r="M92" s="287">
        <v>23.8</v>
      </c>
      <c r="N92" s="287">
        <v>39.9</v>
      </c>
      <c r="O92" s="155">
        <v>22.9</v>
      </c>
      <c r="P92" s="155">
        <v>44.5</v>
      </c>
      <c r="Q92" s="155">
        <v>25.1</v>
      </c>
      <c r="R92" s="155">
        <v>46.7</v>
      </c>
      <c r="S92" s="155">
        <v>26.9</v>
      </c>
      <c r="T92" s="155">
        <v>49.5</v>
      </c>
      <c r="U92" s="155">
        <v>30.5</v>
      </c>
      <c r="V92" s="155">
        <v>50.6</v>
      </c>
      <c r="W92" s="155"/>
      <c r="X92" s="155"/>
      <c r="Y92" s="235"/>
      <c r="Z92" s="276"/>
      <c r="AA92" s="276"/>
    </row>
    <row r="93" spans="1:27" s="143" customFormat="1" ht="12.2" hidden="1" customHeight="1">
      <c r="A93" s="278"/>
      <c r="C93" s="290" t="s">
        <v>848</v>
      </c>
      <c r="D93" s="216" t="s">
        <v>614</v>
      </c>
      <c r="E93" s="286">
        <v>22.821100242050896</v>
      </c>
      <c r="F93" s="286">
        <v>50.842330852713843</v>
      </c>
      <c r="G93" s="286">
        <v>22.6</v>
      </c>
      <c r="H93" s="286">
        <v>57.9</v>
      </c>
      <c r="I93" s="286">
        <v>25.3</v>
      </c>
      <c r="J93" s="286">
        <v>54.5</v>
      </c>
      <c r="K93" s="286">
        <v>23.6</v>
      </c>
      <c r="L93" s="286">
        <v>57.4</v>
      </c>
      <c r="M93" s="287">
        <v>25.3</v>
      </c>
      <c r="N93" s="287">
        <v>53.2</v>
      </c>
      <c r="O93" s="155">
        <v>24.6</v>
      </c>
      <c r="P93" s="155">
        <v>59.8</v>
      </c>
      <c r="Q93" s="155">
        <v>27.9</v>
      </c>
      <c r="R93" s="155">
        <v>57.7</v>
      </c>
      <c r="S93" s="155">
        <v>26.7</v>
      </c>
      <c r="T93" s="155">
        <v>58.1</v>
      </c>
      <c r="U93" s="155">
        <v>24.6</v>
      </c>
      <c r="V93" s="155">
        <v>53.7</v>
      </c>
      <c r="W93" s="155"/>
      <c r="X93" s="155"/>
      <c r="Y93" s="235"/>
      <c r="Z93" s="276"/>
      <c r="AA93" s="276"/>
    </row>
    <row r="94" spans="1:27" s="143" customFormat="1" ht="12.2" hidden="1" customHeight="1">
      <c r="A94" s="278"/>
      <c r="C94" s="290" t="s">
        <v>849</v>
      </c>
      <c r="D94" s="216" t="s">
        <v>614</v>
      </c>
      <c r="E94" s="286">
        <v>16.195619526616763</v>
      </c>
      <c r="F94" s="286">
        <v>21.380952074488665</v>
      </c>
      <c r="G94" s="286">
        <v>16.899999999999999</v>
      </c>
      <c r="H94" s="286">
        <v>24.9</v>
      </c>
      <c r="I94" s="286">
        <v>15.3</v>
      </c>
      <c r="J94" s="286">
        <v>22.3</v>
      </c>
      <c r="K94" s="286">
        <v>17.100000000000001</v>
      </c>
      <c r="L94" s="286">
        <v>22.6</v>
      </c>
      <c r="M94" s="287">
        <v>18.2</v>
      </c>
      <c r="N94" s="287">
        <v>25.1</v>
      </c>
      <c r="O94" s="155">
        <v>19</v>
      </c>
      <c r="P94" s="155">
        <v>29.4</v>
      </c>
      <c r="Q94" s="155">
        <v>19</v>
      </c>
      <c r="R94" s="155">
        <v>27.7</v>
      </c>
      <c r="S94" s="155">
        <v>20.3</v>
      </c>
      <c r="T94" s="155">
        <v>28.6</v>
      </c>
      <c r="U94" s="155">
        <v>23.7</v>
      </c>
      <c r="V94" s="155">
        <v>30</v>
      </c>
      <c r="W94" s="155"/>
      <c r="X94" s="155"/>
      <c r="Y94" s="235"/>
      <c r="Z94" s="276"/>
      <c r="AA94" s="276"/>
    </row>
    <row r="95" spans="1:27" s="143" customFormat="1" ht="12.2" hidden="1" customHeight="1">
      <c r="A95" s="278"/>
      <c r="C95" s="289" t="s">
        <v>771</v>
      </c>
      <c r="D95" s="216" t="s">
        <v>614</v>
      </c>
      <c r="E95" s="286">
        <v>5.3003845723473049</v>
      </c>
      <c r="F95" s="286">
        <v>11.584328548719609</v>
      </c>
      <c r="G95" s="286">
        <v>7.7</v>
      </c>
      <c r="H95" s="286">
        <v>13.3</v>
      </c>
      <c r="I95" s="286">
        <v>7.1</v>
      </c>
      <c r="J95" s="286">
        <v>11.1</v>
      </c>
      <c r="K95" s="286">
        <v>6.3</v>
      </c>
      <c r="L95" s="286">
        <v>10.8</v>
      </c>
      <c r="M95" s="287">
        <v>6</v>
      </c>
      <c r="N95" s="287">
        <v>11.8</v>
      </c>
      <c r="O95" s="155">
        <v>5.6</v>
      </c>
      <c r="P95" s="155">
        <v>9.6</v>
      </c>
      <c r="Q95" s="155">
        <v>5.8</v>
      </c>
      <c r="R95" s="155">
        <v>11</v>
      </c>
      <c r="S95" s="155">
        <v>6.6</v>
      </c>
      <c r="T95" s="155">
        <v>10.199999999999999</v>
      </c>
      <c r="U95" s="155">
        <v>6.9</v>
      </c>
      <c r="V95" s="155">
        <v>11.6</v>
      </c>
      <c r="W95" s="155"/>
      <c r="X95" s="155"/>
      <c r="Y95" s="235"/>
      <c r="Z95" s="276"/>
      <c r="AA95" s="276"/>
    </row>
    <row r="96" spans="1:27" s="143" customFormat="1" ht="12.2" hidden="1" customHeight="1">
      <c r="A96" s="278"/>
      <c r="C96" s="290" t="s">
        <v>850</v>
      </c>
      <c r="D96" s="216" t="s">
        <v>614</v>
      </c>
      <c r="E96" s="286">
        <v>13.398194335655688</v>
      </c>
      <c r="F96" s="286" t="s">
        <v>289</v>
      </c>
      <c r="G96" s="286">
        <v>15.4</v>
      </c>
      <c r="H96" s="286" t="s">
        <v>289</v>
      </c>
      <c r="I96" s="286">
        <v>14.6</v>
      </c>
      <c r="J96" s="286" t="s">
        <v>289</v>
      </c>
      <c r="K96" s="286">
        <v>13.6</v>
      </c>
      <c r="L96" s="286" t="s">
        <v>289</v>
      </c>
      <c r="M96" s="287">
        <v>13.6</v>
      </c>
      <c r="N96" s="287" t="s">
        <v>289</v>
      </c>
      <c r="O96" s="155">
        <v>16.100000000000001</v>
      </c>
      <c r="P96" s="291" t="s">
        <v>289</v>
      </c>
      <c r="Q96" s="155">
        <v>17.3</v>
      </c>
      <c r="R96" s="291" t="s">
        <v>289</v>
      </c>
      <c r="S96" s="155">
        <v>18.3</v>
      </c>
      <c r="T96" s="291" t="s">
        <v>289</v>
      </c>
      <c r="U96" s="291">
        <v>18.100000000000001</v>
      </c>
      <c r="V96" s="291" t="s">
        <v>289</v>
      </c>
      <c r="W96" s="291"/>
      <c r="X96" s="291"/>
      <c r="Y96" s="235"/>
      <c r="Z96" s="276"/>
      <c r="AA96" s="276"/>
    </row>
    <row r="97" spans="1:50" s="143" customFormat="1" ht="12.2" hidden="1" customHeight="1">
      <c r="A97" s="278"/>
      <c r="C97" s="290" t="s">
        <v>851</v>
      </c>
      <c r="D97" s="216" t="s">
        <v>614</v>
      </c>
      <c r="E97" s="286">
        <v>6.7727136202215563</v>
      </c>
      <c r="F97" s="286" t="s">
        <v>289</v>
      </c>
      <c r="G97" s="286">
        <v>7</v>
      </c>
      <c r="H97" s="286" t="s">
        <v>289</v>
      </c>
      <c r="I97" s="286">
        <v>8.1</v>
      </c>
      <c r="J97" s="286" t="s">
        <v>289</v>
      </c>
      <c r="K97" s="286">
        <v>5.7</v>
      </c>
      <c r="L97" s="286" t="s">
        <v>289</v>
      </c>
      <c r="M97" s="287">
        <v>6.4</v>
      </c>
      <c r="N97" s="287" t="s">
        <v>289</v>
      </c>
      <c r="O97" s="155">
        <v>6.3</v>
      </c>
      <c r="P97" s="291" t="s">
        <v>289</v>
      </c>
      <c r="Q97" s="155">
        <v>6.6</v>
      </c>
      <c r="R97" s="291" t="s">
        <v>289</v>
      </c>
      <c r="S97" s="155">
        <v>7.2</v>
      </c>
      <c r="T97" s="291" t="s">
        <v>289</v>
      </c>
      <c r="U97" s="291">
        <v>6.7</v>
      </c>
      <c r="V97" s="291" t="s">
        <v>289</v>
      </c>
      <c r="W97" s="291"/>
      <c r="X97" s="291"/>
      <c r="Y97" s="235"/>
      <c r="Z97" s="276"/>
      <c r="AA97" s="276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64"/>
      <c r="AQ97" s="164"/>
      <c r="AR97" s="164"/>
      <c r="AS97" s="164"/>
      <c r="AT97" s="164"/>
      <c r="AU97" s="164"/>
      <c r="AV97" s="164"/>
      <c r="AW97" s="164"/>
      <c r="AX97" s="164"/>
    </row>
    <row r="98" spans="1:50" s="143" customFormat="1" ht="12.2" hidden="1" customHeight="1">
      <c r="A98" s="278"/>
      <c r="C98" s="339" t="s">
        <v>852</v>
      </c>
      <c r="D98" s="216" t="s">
        <v>614</v>
      </c>
      <c r="E98" s="286">
        <v>36.881842649249997</v>
      </c>
      <c r="F98" s="286">
        <v>55.204331108713205</v>
      </c>
      <c r="G98" s="286">
        <v>39.5</v>
      </c>
      <c r="H98" s="286">
        <v>58.9</v>
      </c>
      <c r="I98" s="286">
        <v>46.1</v>
      </c>
      <c r="J98" s="286">
        <v>74.8</v>
      </c>
      <c r="K98" s="286">
        <v>44.3</v>
      </c>
      <c r="L98" s="286">
        <v>67.8</v>
      </c>
      <c r="M98" s="287">
        <v>46.1</v>
      </c>
      <c r="N98" s="287">
        <v>74.900000000000006</v>
      </c>
      <c r="O98" s="155">
        <v>49.9</v>
      </c>
      <c r="P98" s="155">
        <v>77</v>
      </c>
      <c r="Q98" s="155">
        <v>51.3</v>
      </c>
      <c r="R98" s="155">
        <v>77.099999999999994</v>
      </c>
      <c r="S98" s="155">
        <v>55.4</v>
      </c>
      <c r="T98" s="155">
        <v>82.9</v>
      </c>
      <c r="U98" s="155">
        <v>52.3</v>
      </c>
      <c r="V98" s="155">
        <v>92.7</v>
      </c>
      <c r="W98" s="155"/>
      <c r="X98" s="155"/>
      <c r="Y98" s="235"/>
      <c r="Z98" s="276"/>
      <c r="AA98" s="276"/>
    </row>
    <row r="99" spans="1:50" s="143" customFormat="1" ht="12.2" hidden="1" customHeight="1">
      <c r="A99" s="278"/>
      <c r="C99" s="188" t="s">
        <v>482</v>
      </c>
      <c r="D99" s="216" t="s">
        <v>614</v>
      </c>
      <c r="E99" s="286">
        <v>38.575021054305381</v>
      </c>
      <c r="F99" s="286">
        <v>56.06242951972947</v>
      </c>
      <c r="G99" s="286">
        <v>36.4</v>
      </c>
      <c r="H99" s="286">
        <v>54.7</v>
      </c>
      <c r="I99" s="286">
        <v>35</v>
      </c>
      <c r="J99" s="286">
        <v>49.6</v>
      </c>
      <c r="K99" s="286">
        <v>32.1</v>
      </c>
      <c r="L99" s="286">
        <v>50.7</v>
      </c>
      <c r="M99" s="287">
        <v>30.6</v>
      </c>
      <c r="N99" s="287">
        <v>47.5</v>
      </c>
      <c r="O99" s="155">
        <v>35.200000000000003</v>
      </c>
      <c r="P99" s="155">
        <v>50.8</v>
      </c>
      <c r="Q99" s="155">
        <v>32.299999999999997</v>
      </c>
      <c r="R99" s="155">
        <v>52.6</v>
      </c>
      <c r="S99" s="155">
        <v>34.5</v>
      </c>
      <c r="T99" s="155">
        <v>56</v>
      </c>
      <c r="U99" s="155">
        <v>37.299999999999997</v>
      </c>
      <c r="V99" s="155">
        <v>60.2</v>
      </c>
      <c r="W99" s="155"/>
      <c r="X99" s="155"/>
      <c r="Y99" s="235"/>
      <c r="Z99" s="276"/>
      <c r="AA99" s="276"/>
    </row>
    <row r="100" spans="1:50" s="143" customFormat="1" ht="12.2" hidden="1" customHeight="1">
      <c r="A100" s="278"/>
      <c r="C100" s="188" t="s">
        <v>483</v>
      </c>
      <c r="D100" s="216" t="s">
        <v>477</v>
      </c>
      <c r="E100" s="286">
        <v>52.267681199535922</v>
      </c>
      <c r="F100" s="286">
        <v>47.838986414156906</v>
      </c>
      <c r="G100" s="286">
        <v>47.9</v>
      </c>
      <c r="H100" s="286">
        <v>46.9</v>
      </c>
      <c r="I100" s="286">
        <v>38.799999999999997</v>
      </c>
      <c r="J100" s="286">
        <v>36.299999999999997</v>
      </c>
      <c r="K100" s="286">
        <v>38.200000000000003</v>
      </c>
      <c r="L100" s="286">
        <v>36.299999999999997</v>
      </c>
      <c r="M100" s="287">
        <v>33.5</v>
      </c>
      <c r="N100" s="287">
        <v>37.1</v>
      </c>
      <c r="O100" s="155">
        <v>40</v>
      </c>
      <c r="P100" s="155">
        <v>43.7</v>
      </c>
      <c r="Q100" s="155">
        <v>43.5</v>
      </c>
      <c r="R100" s="155">
        <v>45.4</v>
      </c>
      <c r="S100" s="155">
        <v>41.7</v>
      </c>
      <c r="T100" s="155">
        <v>42.4</v>
      </c>
      <c r="U100" s="155">
        <v>39.9</v>
      </c>
      <c r="V100" s="155">
        <v>45.3</v>
      </c>
      <c r="W100" s="155"/>
      <c r="X100" s="155"/>
      <c r="Y100" s="235"/>
      <c r="Z100" s="276"/>
      <c r="AA100" s="276"/>
    </row>
    <row r="101" spans="1:50" s="143" customFormat="1" ht="12.2" hidden="1" customHeight="1">
      <c r="A101" s="278"/>
      <c r="C101" s="188" t="s">
        <v>484</v>
      </c>
      <c r="D101" s="216" t="s">
        <v>614</v>
      </c>
      <c r="E101" s="286">
        <v>16.637318240979042</v>
      </c>
      <c r="F101" s="286">
        <v>30.319477189241447</v>
      </c>
      <c r="G101" s="286">
        <v>20.7</v>
      </c>
      <c r="H101" s="286">
        <v>38.6</v>
      </c>
      <c r="I101" s="286">
        <v>29.6</v>
      </c>
      <c r="J101" s="286">
        <v>56.1</v>
      </c>
      <c r="K101" s="286">
        <v>31.6</v>
      </c>
      <c r="L101" s="286">
        <v>52.8</v>
      </c>
      <c r="M101" s="287">
        <v>34.4</v>
      </c>
      <c r="N101" s="287">
        <v>61.1</v>
      </c>
      <c r="O101" s="155">
        <v>31.1</v>
      </c>
      <c r="P101" s="155">
        <v>58.9</v>
      </c>
      <c r="Q101" s="155">
        <v>32.1</v>
      </c>
      <c r="R101" s="155">
        <v>58.6</v>
      </c>
      <c r="S101" s="155">
        <v>33</v>
      </c>
      <c r="T101" s="155">
        <v>59.1</v>
      </c>
      <c r="U101" s="155">
        <v>37.299999999999997</v>
      </c>
      <c r="V101" s="155">
        <v>66.7</v>
      </c>
      <c r="W101" s="155"/>
      <c r="X101" s="155"/>
      <c r="Y101" s="235"/>
      <c r="Z101" s="276"/>
      <c r="AA101" s="276"/>
    </row>
    <row r="102" spans="1:50" s="143" customFormat="1" ht="12.2" hidden="1" customHeight="1">
      <c r="A102" s="278"/>
      <c r="C102" s="339" t="s">
        <v>853</v>
      </c>
      <c r="D102" s="216" t="s">
        <v>614</v>
      </c>
      <c r="E102" s="286">
        <v>21.275154741782931</v>
      </c>
      <c r="F102" s="286">
        <v>25.027870321307798</v>
      </c>
      <c r="G102" s="286">
        <v>23.4</v>
      </c>
      <c r="H102" s="286">
        <v>24.8</v>
      </c>
      <c r="I102" s="286">
        <v>16.8</v>
      </c>
      <c r="J102" s="286">
        <v>21</v>
      </c>
      <c r="K102" s="286">
        <v>17.899999999999999</v>
      </c>
      <c r="L102" s="286">
        <v>18.2</v>
      </c>
      <c r="M102" s="287">
        <v>18</v>
      </c>
      <c r="N102" s="287">
        <v>18.3</v>
      </c>
      <c r="O102" s="155">
        <v>18.5</v>
      </c>
      <c r="P102" s="155">
        <v>20.3</v>
      </c>
      <c r="Q102" s="155">
        <v>17.899999999999999</v>
      </c>
      <c r="R102" s="155">
        <v>22.8</v>
      </c>
      <c r="S102" s="155">
        <v>18</v>
      </c>
      <c r="T102" s="155">
        <v>19.5</v>
      </c>
      <c r="U102" s="155">
        <v>20.100000000000001</v>
      </c>
      <c r="V102" s="155">
        <v>22.6</v>
      </c>
      <c r="W102" s="155"/>
      <c r="X102" s="155"/>
      <c r="Y102" s="235"/>
      <c r="Z102" s="276"/>
      <c r="AA102" s="276"/>
    </row>
    <row r="103" spans="1:50" s="143" customFormat="1" ht="12.2" hidden="1" customHeight="1">
      <c r="A103" s="278"/>
      <c r="C103" s="339" t="s">
        <v>854</v>
      </c>
      <c r="D103" s="216" t="s">
        <v>614</v>
      </c>
      <c r="E103" s="286">
        <v>12.220331097356285</v>
      </c>
      <c r="F103" s="286">
        <v>28.460263965372871</v>
      </c>
      <c r="G103" s="286">
        <v>12.5</v>
      </c>
      <c r="H103" s="286">
        <v>24.2</v>
      </c>
      <c r="I103" s="286">
        <v>10.199999999999999</v>
      </c>
      <c r="J103" s="286">
        <v>27.7</v>
      </c>
      <c r="K103" s="286">
        <v>11.9</v>
      </c>
      <c r="L103" s="286">
        <v>25</v>
      </c>
      <c r="M103" s="287">
        <v>12.1</v>
      </c>
      <c r="N103" s="287">
        <v>24.5</v>
      </c>
      <c r="O103" s="155">
        <v>10.1</v>
      </c>
      <c r="P103" s="155">
        <v>23.5</v>
      </c>
      <c r="Q103" s="155">
        <v>12.7</v>
      </c>
      <c r="R103" s="155">
        <v>24.5</v>
      </c>
      <c r="S103" s="155">
        <v>9.6</v>
      </c>
      <c r="T103" s="155">
        <v>22.9</v>
      </c>
      <c r="U103" s="155">
        <v>10.5</v>
      </c>
      <c r="V103" s="155">
        <v>21.7</v>
      </c>
      <c r="W103" s="155"/>
      <c r="X103" s="155"/>
      <c r="Y103" s="235"/>
      <c r="Z103" s="276"/>
      <c r="AA103" s="276"/>
    </row>
    <row r="104" spans="1:50" s="143" customFormat="1" ht="12.2" hidden="1" customHeight="1">
      <c r="A104" s="278"/>
      <c r="C104" s="188" t="s">
        <v>485</v>
      </c>
      <c r="D104" s="216" t="s">
        <v>614</v>
      </c>
      <c r="E104" s="286">
        <v>18.919428265184127</v>
      </c>
      <c r="F104" s="286">
        <v>49.26915043251735</v>
      </c>
      <c r="G104" s="286">
        <v>15.8</v>
      </c>
      <c r="H104" s="286">
        <v>42.9</v>
      </c>
      <c r="I104" s="286">
        <v>13.4</v>
      </c>
      <c r="J104" s="286">
        <v>40.9</v>
      </c>
      <c r="K104" s="286">
        <v>31.1</v>
      </c>
      <c r="L104" s="286">
        <v>59.4</v>
      </c>
      <c r="M104" s="287">
        <v>15.3</v>
      </c>
      <c r="N104" s="287">
        <v>40.700000000000003</v>
      </c>
      <c r="O104" s="155">
        <v>15</v>
      </c>
      <c r="P104" s="155">
        <v>42.5</v>
      </c>
      <c r="Q104" s="155">
        <v>17.2</v>
      </c>
      <c r="R104" s="155">
        <v>45.5</v>
      </c>
      <c r="S104" s="155">
        <v>17.2</v>
      </c>
      <c r="T104" s="155">
        <v>41.3</v>
      </c>
      <c r="U104" s="155">
        <v>17.100000000000001</v>
      </c>
      <c r="V104" s="155">
        <v>49</v>
      </c>
      <c r="W104" s="155"/>
      <c r="X104" s="155"/>
      <c r="Y104" s="235"/>
      <c r="Z104" s="276"/>
      <c r="AA104" s="276"/>
    </row>
    <row r="105" spans="1:50" s="143" customFormat="1" ht="12.2" hidden="1" customHeight="1">
      <c r="A105" s="278"/>
      <c r="C105" s="188" t="s">
        <v>486</v>
      </c>
      <c r="D105" s="216" t="s">
        <v>614</v>
      </c>
      <c r="E105" s="286">
        <v>2.5765758337799398</v>
      </c>
      <c r="F105" s="286">
        <v>6.2927216807859603</v>
      </c>
      <c r="G105" s="286" t="s">
        <v>87</v>
      </c>
      <c r="H105" s="286" t="s">
        <v>87</v>
      </c>
      <c r="I105" s="286">
        <v>14.7</v>
      </c>
      <c r="J105" s="286">
        <v>34.700000000000003</v>
      </c>
      <c r="K105" s="286">
        <v>12.7</v>
      </c>
      <c r="L105" s="286">
        <v>32.4</v>
      </c>
      <c r="M105" s="287">
        <v>12.3</v>
      </c>
      <c r="N105" s="287">
        <v>29.2</v>
      </c>
      <c r="O105" s="155">
        <v>14.4</v>
      </c>
      <c r="P105" s="155">
        <v>35.5</v>
      </c>
      <c r="Q105" s="155">
        <v>14.2</v>
      </c>
      <c r="R105" s="155">
        <v>41.6</v>
      </c>
      <c r="S105" s="155">
        <v>14.1</v>
      </c>
      <c r="T105" s="155">
        <v>36.9</v>
      </c>
      <c r="U105" s="155">
        <v>14.5</v>
      </c>
      <c r="V105" s="155">
        <v>36.200000000000003</v>
      </c>
      <c r="W105" s="155"/>
      <c r="X105" s="155"/>
      <c r="Y105" s="235"/>
      <c r="Z105" s="276"/>
      <c r="AA105" s="276"/>
    </row>
    <row r="106" spans="1:50" s="143" customFormat="1" ht="12.2" hidden="1" customHeight="1">
      <c r="A106" s="278"/>
      <c r="C106" s="188" t="s">
        <v>487</v>
      </c>
      <c r="D106" s="216" t="s">
        <v>614</v>
      </c>
      <c r="E106" s="286">
        <v>14.060742407199102</v>
      </c>
      <c r="F106" s="286">
        <v>35.53957585625708</v>
      </c>
      <c r="G106" s="286">
        <v>10.8</v>
      </c>
      <c r="H106" s="286">
        <v>35.6</v>
      </c>
      <c r="I106" s="286">
        <v>12.7</v>
      </c>
      <c r="J106" s="286">
        <v>31.2</v>
      </c>
      <c r="K106" s="286">
        <v>11.1</v>
      </c>
      <c r="L106" s="286">
        <v>27.9</v>
      </c>
      <c r="M106" s="287">
        <v>12.2</v>
      </c>
      <c r="N106" s="287">
        <v>32.299999999999997</v>
      </c>
      <c r="O106" s="155">
        <v>12.4</v>
      </c>
      <c r="P106" s="155">
        <v>32.700000000000003</v>
      </c>
      <c r="Q106" s="155">
        <v>13.5</v>
      </c>
      <c r="R106" s="155">
        <v>30</v>
      </c>
      <c r="S106" s="155">
        <v>11.1</v>
      </c>
      <c r="T106" s="155">
        <v>30.1</v>
      </c>
      <c r="U106" s="155">
        <v>14.6</v>
      </c>
      <c r="V106" s="155">
        <v>32.700000000000003</v>
      </c>
      <c r="W106" s="155"/>
      <c r="X106" s="155"/>
      <c r="Y106" s="235"/>
      <c r="Z106" s="276"/>
      <c r="AA106" s="276"/>
    </row>
    <row r="107" spans="1:50" s="143" customFormat="1" ht="12.2" hidden="1" customHeight="1">
      <c r="A107" s="278"/>
      <c r="C107" s="344" t="s">
        <v>488</v>
      </c>
      <c r="D107" s="216" t="s">
        <v>614</v>
      </c>
      <c r="E107" s="286">
        <v>6.0365490962844301</v>
      </c>
      <c r="F107" s="286">
        <v>7.5083610963923402</v>
      </c>
      <c r="G107" s="286">
        <v>8.6</v>
      </c>
      <c r="H107" s="286">
        <v>8.5</v>
      </c>
      <c r="I107" s="286">
        <v>11.4</v>
      </c>
      <c r="J107" s="286">
        <v>12.9</v>
      </c>
      <c r="K107" s="286">
        <v>13.5</v>
      </c>
      <c r="L107" s="286">
        <v>15.1</v>
      </c>
      <c r="M107" s="287">
        <v>15.7</v>
      </c>
      <c r="N107" s="287">
        <v>16.8</v>
      </c>
      <c r="O107" s="155">
        <v>14.8</v>
      </c>
      <c r="P107" s="155">
        <v>20</v>
      </c>
      <c r="Q107" s="155">
        <v>16.600000000000001</v>
      </c>
      <c r="R107" s="155">
        <v>18.399999999999999</v>
      </c>
      <c r="S107" s="155">
        <v>18.5</v>
      </c>
      <c r="T107" s="155">
        <v>19.100000000000001</v>
      </c>
      <c r="U107" s="155">
        <v>22.4</v>
      </c>
      <c r="V107" s="155">
        <v>24.6</v>
      </c>
      <c r="W107" s="155"/>
      <c r="X107" s="155"/>
      <c r="Y107" s="235"/>
      <c r="Z107" s="276"/>
      <c r="AA107" s="276"/>
    </row>
    <row r="108" spans="1:50" ht="12.2" hidden="1" customHeight="1">
      <c r="A108" s="278">
        <v>35</v>
      </c>
      <c r="B108" s="377" t="s">
        <v>613</v>
      </c>
      <c r="C108" s="378"/>
      <c r="D108" s="216" t="s">
        <v>608</v>
      </c>
      <c r="E108" s="259"/>
      <c r="F108" s="259"/>
      <c r="G108" s="259"/>
      <c r="H108" s="259"/>
      <c r="I108" s="259">
        <v>188</v>
      </c>
      <c r="J108" s="259">
        <v>1759</v>
      </c>
      <c r="K108" s="259">
        <v>194</v>
      </c>
      <c r="L108" s="259">
        <v>2093</v>
      </c>
      <c r="M108" s="259">
        <v>201</v>
      </c>
      <c r="N108" s="259">
        <v>2314</v>
      </c>
      <c r="O108" s="259">
        <v>207</v>
      </c>
      <c r="P108" s="259">
        <v>2548</v>
      </c>
      <c r="Q108" s="259">
        <v>213</v>
      </c>
      <c r="R108" s="259">
        <v>2815</v>
      </c>
      <c r="S108" s="259">
        <v>216</v>
      </c>
      <c r="T108" s="259">
        <v>3039</v>
      </c>
      <c r="U108" s="259">
        <v>215</v>
      </c>
      <c r="V108" s="259">
        <v>3303</v>
      </c>
      <c r="W108" s="259"/>
      <c r="X108" s="259"/>
      <c r="Y108" s="235"/>
      <c r="Z108" s="276" t="s">
        <v>553</v>
      </c>
      <c r="AA108" s="276"/>
    </row>
    <row r="109" spans="1:50" ht="12.2" hidden="1" customHeight="1">
      <c r="A109" s="278">
        <v>36</v>
      </c>
      <c r="B109" s="377" t="s">
        <v>612</v>
      </c>
      <c r="C109" s="378"/>
      <c r="D109" s="216" t="s">
        <v>608</v>
      </c>
      <c r="E109" s="259"/>
      <c r="F109" s="259"/>
      <c r="G109" s="259"/>
      <c r="H109" s="259"/>
      <c r="I109" s="259">
        <v>20</v>
      </c>
      <c r="J109" s="259">
        <v>239</v>
      </c>
      <c r="K109" s="259">
        <v>21</v>
      </c>
      <c r="L109" s="259">
        <v>276</v>
      </c>
      <c r="M109" s="259">
        <v>25</v>
      </c>
      <c r="N109" s="259">
        <v>317</v>
      </c>
      <c r="O109" s="259">
        <v>25</v>
      </c>
      <c r="P109" s="259">
        <v>377</v>
      </c>
      <c r="Q109" s="259">
        <v>31</v>
      </c>
      <c r="R109" s="259">
        <v>433</v>
      </c>
      <c r="S109" s="259">
        <v>32</v>
      </c>
      <c r="T109" s="259">
        <v>508</v>
      </c>
      <c r="U109" s="259">
        <v>39</v>
      </c>
      <c r="V109" s="259">
        <v>566</v>
      </c>
      <c r="W109" s="259"/>
      <c r="X109" s="259"/>
      <c r="Y109" s="235"/>
      <c r="Z109" s="276" t="s">
        <v>553</v>
      </c>
      <c r="AA109" s="276"/>
    </row>
    <row r="110" spans="1:50" ht="12.2" hidden="1" customHeight="1">
      <c r="A110" s="278">
        <v>37</v>
      </c>
      <c r="B110" s="377" t="s">
        <v>611</v>
      </c>
      <c r="C110" s="378"/>
      <c r="D110" s="216" t="s">
        <v>608</v>
      </c>
      <c r="E110" s="259"/>
      <c r="F110" s="259"/>
      <c r="G110" s="259"/>
      <c r="H110" s="259"/>
      <c r="I110" s="259">
        <v>57</v>
      </c>
      <c r="J110" s="259">
        <v>562</v>
      </c>
      <c r="K110" s="259">
        <v>37</v>
      </c>
      <c r="L110" s="259">
        <v>511</v>
      </c>
      <c r="M110" s="259">
        <v>49</v>
      </c>
      <c r="N110" s="259">
        <v>649</v>
      </c>
      <c r="O110" s="259">
        <v>55</v>
      </c>
      <c r="P110" s="259">
        <v>783</v>
      </c>
      <c r="Q110" s="259">
        <v>69</v>
      </c>
      <c r="R110" s="259">
        <v>953</v>
      </c>
      <c r="S110" s="259">
        <v>80</v>
      </c>
      <c r="T110" s="259">
        <v>1117</v>
      </c>
      <c r="U110" s="259">
        <v>83</v>
      </c>
      <c r="V110" s="259">
        <v>1273</v>
      </c>
      <c r="W110" s="259"/>
      <c r="X110" s="259"/>
      <c r="Y110" s="235"/>
      <c r="Z110" s="276" t="s">
        <v>553</v>
      </c>
      <c r="AA110" s="276"/>
    </row>
    <row r="111" spans="1:50" ht="12.2" hidden="1" customHeight="1">
      <c r="A111" s="278">
        <v>38</v>
      </c>
      <c r="B111" s="377" t="s">
        <v>610</v>
      </c>
      <c r="C111" s="378"/>
      <c r="D111" s="216" t="s">
        <v>608</v>
      </c>
      <c r="E111" s="259"/>
      <c r="F111" s="259"/>
      <c r="G111" s="259"/>
      <c r="H111" s="259"/>
      <c r="I111" s="259">
        <v>10</v>
      </c>
      <c r="J111" s="259">
        <v>200</v>
      </c>
      <c r="K111" s="259">
        <v>11</v>
      </c>
      <c r="L111" s="259">
        <v>158</v>
      </c>
      <c r="M111" s="259">
        <v>13</v>
      </c>
      <c r="N111" s="259">
        <v>177</v>
      </c>
      <c r="O111" s="259">
        <v>13</v>
      </c>
      <c r="P111" s="259">
        <v>210</v>
      </c>
      <c r="Q111" s="259">
        <v>14</v>
      </c>
      <c r="R111" s="259">
        <v>245</v>
      </c>
      <c r="S111" s="259">
        <v>15</v>
      </c>
      <c r="T111" s="259">
        <v>299</v>
      </c>
      <c r="U111" s="259">
        <v>20</v>
      </c>
      <c r="V111" s="259">
        <v>335</v>
      </c>
      <c r="W111" s="259"/>
      <c r="X111" s="259"/>
      <c r="Y111" s="235"/>
      <c r="Z111" s="276" t="s">
        <v>553</v>
      </c>
      <c r="AA111" s="276"/>
    </row>
    <row r="112" spans="1:50" ht="12.2" hidden="1" customHeight="1">
      <c r="A112" s="278">
        <v>39</v>
      </c>
      <c r="B112" s="143" t="s">
        <v>609</v>
      </c>
      <c r="C112" s="159"/>
      <c r="D112" s="217" t="s">
        <v>608</v>
      </c>
      <c r="E112" s="259">
        <v>209177</v>
      </c>
      <c r="F112" s="155" t="s">
        <v>84</v>
      </c>
      <c r="G112" s="259">
        <v>220097</v>
      </c>
      <c r="H112" s="155" t="s">
        <v>289</v>
      </c>
      <c r="I112" s="259">
        <v>233663</v>
      </c>
      <c r="J112" s="155" t="s">
        <v>289</v>
      </c>
      <c r="K112" s="259">
        <v>246204</v>
      </c>
      <c r="L112" s="155" t="s">
        <v>289</v>
      </c>
      <c r="M112" s="259">
        <v>245751</v>
      </c>
      <c r="N112" s="155" t="s">
        <v>289</v>
      </c>
      <c r="O112" s="259">
        <v>252265</v>
      </c>
      <c r="P112" s="155" t="s">
        <v>289</v>
      </c>
      <c r="Q112" s="259">
        <v>252843</v>
      </c>
      <c r="R112" s="155" t="s">
        <v>289</v>
      </c>
      <c r="S112" s="259">
        <v>251725</v>
      </c>
      <c r="T112" s="155" t="s">
        <v>289</v>
      </c>
      <c r="U112" s="259">
        <v>247214</v>
      </c>
      <c r="V112" s="155" t="s">
        <v>289</v>
      </c>
      <c r="W112" s="259"/>
      <c r="X112" s="155"/>
      <c r="Y112" s="235"/>
      <c r="Z112" s="276" t="s">
        <v>553</v>
      </c>
      <c r="AA112" s="276"/>
    </row>
    <row r="113" spans="1:27" ht="12.2" hidden="1" customHeight="1">
      <c r="A113" s="278">
        <v>40</v>
      </c>
      <c r="B113" s="377" t="s">
        <v>607</v>
      </c>
      <c r="C113" s="378"/>
      <c r="D113" s="149" t="s">
        <v>364</v>
      </c>
      <c r="E113" s="52"/>
      <c r="F113" s="156"/>
      <c r="G113" s="52">
        <v>40</v>
      </c>
      <c r="H113" s="156" t="s">
        <v>289</v>
      </c>
      <c r="I113" s="155">
        <v>40</v>
      </c>
      <c r="J113" s="155" t="s">
        <v>289</v>
      </c>
      <c r="K113" s="155">
        <v>41.2</v>
      </c>
      <c r="L113" s="155" t="s">
        <v>289</v>
      </c>
      <c r="M113" s="155">
        <v>42</v>
      </c>
      <c r="N113" s="155" t="s">
        <v>289</v>
      </c>
      <c r="O113" s="155">
        <v>42.6</v>
      </c>
      <c r="P113" s="155" t="s">
        <v>289</v>
      </c>
      <c r="Q113" s="155">
        <v>42.5</v>
      </c>
      <c r="R113" s="155" t="s">
        <v>289</v>
      </c>
      <c r="S113" s="155">
        <v>41.7</v>
      </c>
      <c r="T113" s="155" t="s">
        <v>289</v>
      </c>
      <c r="U113" s="155">
        <v>41.7</v>
      </c>
      <c r="V113" s="155" t="s">
        <v>289</v>
      </c>
      <c r="W113" s="155"/>
      <c r="X113" s="155"/>
      <c r="Y113" s="235"/>
      <c r="Z113" s="276" t="s">
        <v>553</v>
      </c>
      <c r="AA113" s="276"/>
    </row>
    <row r="114" spans="1:27" ht="12.2" hidden="1" customHeight="1">
      <c r="A114" s="278">
        <v>41</v>
      </c>
      <c r="B114" s="377" t="s">
        <v>606</v>
      </c>
      <c r="C114" s="378"/>
      <c r="D114" s="132"/>
      <c r="E114" s="41"/>
      <c r="F114" s="41"/>
      <c r="G114" s="41"/>
      <c r="H114" s="41"/>
      <c r="I114" s="41"/>
      <c r="J114" s="41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235"/>
      <c r="Z114" s="276" t="s">
        <v>605</v>
      </c>
      <c r="AA114" s="276"/>
    </row>
    <row r="115" spans="1:27" ht="12.2" hidden="1" customHeight="1">
      <c r="A115" s="278"/>
      <c r="B115" s="327" t="s">
        <v>772</v>
      </c>
      <c r="C115" s="324"/>
      <c r="D115" s="132" t="s">
        <v>365</v>
      </c>
      <c r="E115" s="52"/>
      <c r="F115" s="52"/>
      <c r="G115" s="52">
        <v>86.48</v>
      </c>
      <c r="H115" s="52">
        <v>79.790000000000006</v>
      </c>
      <c r="I115" s="52">
        <v>86.22</v>
      </c>
      <c r="J115" s="52">
        <v>80.08</v>
      </c>
      <c r="K115" s="52">
        <v>87.53</v>
      </c>
      <c r="L115" s="52">
        <v>83.36</v>
      </c>
      <c r="M115" s="52">
        <v>87.63</v>
      </c>
      <c r="N115" s="52">
        <v>83.77</v>
      </c>
      <c r="O115" s="52">
        <v>87.77</v>
      </c>
      <c r="P115" s="52">
        <v>83.85</v>
      </c>
      <c r="Q115" s="52">
        <v>87.66</v>
      </c>
      <c r="R115" s="52">
        <v>83.54</v>
      </c>
      <c r="S115" s="52">
        <v>87.77</v>
      </c>
      <c r="T115" s="52">
        <v>84.19</v>
      </c>
      <c r="U115" s="52">
        <v>87.626814232318793</v>
      </c>
      <c r="V115" s="52">
        <v>83.795761968514796</v>
      </c>
      <c r="W115" s="52"/>
      <c r="X115" s="52"/>
      <c r="Y115" s="235"/>
      <c r="Z115" s="276"/>
      <c r="AA115" s="276"/>
    </row>
    <row r="116" spans="1:27" ht="12.2" hidden="1" customHeight="1">
      <c r="A116" s="278"/>
      <c r="B116" s="328" t="s">
        <v>346</v>
      </c>
      <c r="C116" s="324"/>
      <c r="D116" s="132" t="s">
        <v>365</v>
      </c>
      <c r="E116" s="52"/>
      <c r="F116" s="52"/>
      <c r="G116" s="52">
        <v>67.599999999999994</v>
      </c>
      <c r="H116" s="52">
        <v>57.89</v>
      </c>
      <c r="I116" s="52">
        <v>70.02</v>
      </c>
      <c r="J116" s="52">
        <v>59.87</v>
      </c>
      <c r="K116" s="52">
        <v>67.72</v>
      </c>
      <c r="L116" s="52">
        <v>60.39</v>
      </c>
      <c r="M116" s="52">
        <v>71.13</v>
      </c>
      <c r="N116" s="52">
        <v>66.14</v>
      </c>
      <c r="O116" s="52">
        <v>73.72</v>
      </c>
      <c r="P116" s="52">
        <v>71.2</v>
      </c>
      <c r="Q116" s="52">
        <v>75.19</v>
      </c>
      <c r="R116" s="52">
        <v>72.849999999999994</v>
      </c>
      <c r="S116" s="52">
        <v>76.3</v>
      </c>
      <c r="T116" s="52">
        <v>73.31</v>
      </c>
      <c r="U116" s="52">
        <v>75.991529788817004</v>
      </c>
      <c r="V116" s="52">
        <v>74.376960613454202</v>
      </c>
      <c r="W116" s="52"/>
      <c r="X116" s="52"/>
      <c r="Y116" s="235"/>
      <c r="Z116" s="276"/>
      <c r="AA116" s="276"/>
    </row>
    <row r="117" spans="1:27" ht="12.2" hidden="1" customHeight="1">
      <c r="A117" s="278"/>
      <c r="B117" s="328" t="s">
        <v>347</v>
      </c>
      <c r="C117" s="324"/>
      <c r="D117" s="132" t="s">
        <v>365</v>
      </c>
      <c r="E117" s="52"/>
      <c r="F117" s="52"/>
      <c r="G117" s="52">
        <v>72.06</v>
      </c>
      <c r="H117" s="52">
        <v>64.430000000000007</v>
      </c>
      <c r="I117" s="52">
        <v>75.173000000000002</v>
      </c>
      <c r="J117" s="52">
        <v>68.03</v>
      </c>
      <c r="K117" s="52">
        <v>76.31</v>
      </c>
      <c r="L117" s="52">
        <v>69.42</v>
      </c>
      <c r="M117" s="52">
        <v>77.31</v>
      </c>
      <c r="N117" s="52">
        <v>70.83</v>
      </c>
      <c r="O117" s="52">
        <v>76.790000000000006</v>
      </c>
      <c r="P117" s="52">
        <v>71.52</v>
      </c>
      <c r="Q117" s="52">
        <v>76.849999999999994</v>
      </c>
      <c r="R117" s="52">
        <v>71.75</v>
      </c>
      <c r="S117" s="52">
        <v>75.8</v>
      </c>
      <c r="T117" s="52">
        <v>71.3</v>
      </c>
      <c r="U117" s="52">
        <v>75.02</v>
      </c>
      <c r="V117" s="52">
        <v>70.55</v>
      </c>
      <c r="W117" s="52"/>
      <c r="X117" s="52"/>
      <c r="Y117" s="235"/>
      <c r="Z117" s="276"/>
      <c r="AA117" s="276"/>
    </row>
    <row r="118" spans="1:27" ht="12.2" hidden="1" customHeight="1">
      <c r="A118" s="202"/>
      <c r="B118" s="345" t="s">
        <v>348</v>
      </c>
      <c r="C118" s="396"/>
      <c r="D118" s="346" t="s">
        <v>365</v>
      </c>
      <c r="E118" s="347"/>
      <c r="F118" s="347"/>
      <c r="G118" s="347">
        <v>46.61</v>
      </c>
      <c r="H118" s="347">
        <v>42.22</v>
      </c>
      <c r="I118" s="347">
        <v>48.35</v>
      </c>
      <c r="J118" s="347">
        <v>44.53</v>
      </c>
      <c r="K118" s="347">
        <v>49.93</v>
      </c>
      <c r="L118" s="347">
        <v>46.12</v>
      </c>
      <c r="M118" s="347">
        <v>51.67</v>
      </c>
      <c r="N118" s="347">
        <v>48.89</v>
      </c>
      <c r="O118" s="347">
        <v>52.52</v>
      </c>
      <c r="P118" s="347">
        <v>50.01</v>
      </c>
      <c r="Q118" s="347">
        <v>51.41</v>
      </c>
      <c r="R118" s="347">
        <v>49.29</v>
      </c>
      <c r="S118" s="347">
        <v>49.26</v>
      </c>
      <c r="T118" s="347">
        <v>47.65</v>
      </c>
      <c r="U118" s="347">
        <v>47.14</v>
      </c>
      <c r="V118" s="347">
        <v>45.8</v>
      </c>
      <c r="W118" s="347"/>
      <c r="X118" s="347"/>
      <c r="Y118" s="236"/>
      <c r="Z118" s="389"/>
      <c r="AA118" s="389"/>
    </row>
    <row r="119" spans="1:27" s="143" customFormat="1" ht="12.2" hidden="1" customHeight="1">
      <c r="B119" s="311"/>
      <c r="Z119" s="251"/>
      <c r="AA119" s="251"/>
    </row>
    <row r="120" spans="1:27" s="143" customFormat="1" ht="12.2" hidden="1" customHeight="1">
      <c r="B120" s="311"/>
      <c r="Z120" s="251"/>
      <c r="AA120" s="251"/>
    </row>
    <row r="121" spans="1:27" s="143" customFormat="1" ht="12.2" hidden="1" customHeight="1">
      <c r="Z121" s="251"/>
      <c r="AA121" s="251"/>
    </row>
    <row r="122" spans="1:27" s="143" customFormat="1" ht="12.2" hidden="1" customHeight="1">
      <c r="Z122" s="251"/>
      <c r="AA122" s="251"/>
    </row>
    <row r="123" spans="1:27" s="143" customFormat="1" ht="12.2" hidden="1" customHeight="1">
      <c r="Z123" s="251"/>
      <c r="AA123" s="251"/>
    </row>
    <row r="124" spans="1:27" ht="12.2" hidden="1" customHeight="1">
      <c r="A124" s="278">
        <v>42</v>
      </c>
      <c r="B124" s="377" t="s">
        <v>604</v>
      </c>
      <c r="C124" s="378"/>
      <c r="D124" s="216" t="s">
        <v>601</v>
      </c>
      <c r="E124" s="259">
        <v>16943</v>
      </c>
      <c r="F124" s="259">
        <v>9962</v>
      </c>
      <c r="G124" s="259">
        <v>17053</v>
      </c>
      <c r="H124" s="259">
        <v>10175</v>
      </c>
      <c r="I124" s="259">
        <v>17975</v>
      </c>
      <c r="J124" s="259">
        <v>10872</v>
      </c>
      <c r="K124" s="259">
        <v>15213</v>
      </c>
      <c r="L124" s="259">
        <v>9139</v>
      </c>
      <c r="M124" s="259">
        <v>15373</v>
      </c>
      <c r="N124" s="259">
        <v>8939</v>
      </c>
      <c r="O124" s="259">
        <v>16177</v>
      </c>
      <c r="P124" s="259">
        <v>9539</v>
      </c>
      <c r="Q124" s="259">
        <v>18197</v>
      </c>
      <c r="R124" s="259">
        <v>12202</v>
      </c>
      <c r="S124" s="259">
        <v>19094</v>
      </c>
      <c r="T124" s="259">
        <v>12609</v>
      </c>
      <c r="U124" s="259">
        <v>22912</v>
      </c>
      <c r="V124" s="259">
        <v>16370</v>
      </c>
      <c r="W124" s="259"/>
      <c r="X124" s="259"/>
      <c r="Y124" s="235"/>
      <c r="Z124" s="276" t="s">
        <v>553</v>
      </c>
      <c r="AA124" s="276"/>
    </row>
    <row r="125" spans="1:27" ht="12.2" hidden="1" customHeight="1">
      <c r="A125" s="278"/>
      <c r="B125" s="381" t="s">
        <v>603</v>
      </c>
      <c r="C125" s="394"/>
      <c r="D125" s="216" t="s">
        <v>601</v>
      </c>
      <c r="E125" s="259">
        <v>15492</v>
      </c>
      <c r="F125" s="259">
        <v>9320</v>
      </c>
      <c r="G125" s="259">
        <v>15575</v>
      </c>
      <c r="H125" s="259">
        <v>9385</v>
      </c>
      <c r="I125" s="259">
        <v>16096</v>
      </c>
      <c r="J125" s="259">
        <v>9975</v>
      </c>
      <c r="K125" s="259">
        <v>14761</v>
      </c>
      <c r="L125" s="259">
        <v>8907</v>
      </c>
      <c r="M125" s="259">
        <v>15215</v>
      </c>
      <c r="N125" s="259">
        <v>8770</v>
      </c>
      <c r="O125" s="259">
        <v>16028</v>
      </c>
      <c r="P125" s="259">
        <v>9369</v>
      </c>
      <c r="Q125" s="259">
        <v>18034</v>
      </c>
      <c r="R125" s="259">
        <v>12081</v>
      </c>
      <c r="S125" s="259">
        <v>18834</v>
      </c>
      <c r="T125" s="259">
        <v>12417</v>
      </c>
      <c r="U125" s="259">
        <v>22646</v>
      </c>
      <c r="V125" s="259">
        <v>16099</v>
      </c>
      <c r="W125" s="259"/>
      <c r="X125" s="259"/>
      <c r="Y125" s="235"/>
      <c r="Z125" s="276"/>
      <c r="AA125" s="276"/>
    </row>
    <row r="126" spans="1:27" ht="12.2" hidden="1" customHeight="1">
      <c r="A126" s="278"/>
      <c r="B126" s="381" t="s">
        <v>602</v>
      </c>
      <c r="C126" s="394"/>
      <c r="D126" s="216" t="s">
        <v>601</v>
      </c>
      <c r="E126" s="259">
        <v>1451</v>
      </c>
      <c r="F126" s="259">
        <v>642</v>
      </c>
      <c r="G126" s="259">
        <v>1478</v>
      </c>
      <c r="H126" s="259">
        <v>790</v>
      </c>
      <c r="I126" s="259">
        <v>1879</v>
      </c>
      <c r="J126" s="259">
        <v>897</v>
      </c>
      <c r="K126" s="259">
        <v>452</v>
      </c>
      <c r="L126" s="259">
        <v>232</v>
      </c>
      <c r="M126" s="259">
        <v>158</v>
      </c>
      <c r="N126" s="259">
        <v>169</v>
      </c>
      <c r="O126" s="259">
        <v>149</v>
      </c>
      <c r="P126" s="259">
        <v>170</v>
      </c>
      <c r="Q126" s="259">
        <v>163</v>
      </c>
      <c r="R126" s="259">
        <v>121</v>
      </c>
      <c r="S126" s="259">
        <v>260</v>
      </c>
      <c r="T126" s="259">
        <v>192</v>
      </c>
      <c r="U126" s="259">
        <v>266</v>
      </c>
      <c r="V126" s="259">
        <v>271</v>
      </c>
      <c r="W126" s="259"/>
      <c r="X126" s="259"/>
      <c r="Y126" s="235"/>
      <c r="Z126" s="276"/>
      <c r="AA126" s="276"/>
    </row>
    <row r="127" spans="1:27" ht="12.2" hidden="1" customHeight="1">
      <c r="A127" s="278">
        <v>43</v>
      </c>
      <c r="B127" s="385" t="s">
        <v>600</v>
      </c>
      <c r="C127" s="378"/>
      <c r="D127" s="149" t="s">
        <v>362</v>
      </c>
      <c r="E127" s="131" t="s">
        <v>87</v>
      </c>
      <c r="F127" s="155" t="s">
        <v>87</v>
      </c>
      <c r="G127" s="155" t="s">
        <v>87</v>
      </c>
      <c r="H127" s="131" t="s">
        <v>87</v>
      </c>
      <c r="I127" s="155" t="s">
        <v>87</v>
      </c>
      <c r="J127" s="155" t="s">
        <v>87</v>
      </c>
      <c r="K127" s="259" t="s">
        <v>353</v>
      </c>
      <c r="L127" s="259" t="s">
        <v>353</v>
      </c>
      <c r="M127" s="259" t="s">
        <v>353</v>
      </c>
      <c r="N127" s="259" t="s">
        <v>353</v>
      </c>
      <c r="O127" s="259">
        <v>522</v>
      </c>
      <c r="P127" s="259">
        <v>1286</v>
      </c>
      <c r="Q127" s="259">
        <v>511</v>
      </c>
      <c r="R127" s="259">
        <v>1248</v>
      </c>
      <c r="S127" s="259">
        <v>448</v>
      </c>
      <c r="T127" s="259">
        <v>1342</v>
      </c>
      <c r="U127" s="259">
        <v>502</v>
      </c>
      <c r="V127" s="259">
        <v>1297</v>
      </c>
      <c r="W127" s="259"/>
      <c r="X127" s="259"/>
      <c r="Y127" s="215" t="s">
        <v>566</v>
      </c>
      <c r="Z127" s="276" t="s">
        <v>553</v>
      </c>
      <c r="AA127" s="276"/>
    </row>
    <row r="128" spans="1:27" ht="12.2" hidden="1" customHeight="1">
      <c r="A128" s="278">
        <v>44</v>
      </c>
      <c r="B128" s="385" t="s">
        <v>599</v>
      </c>
      <c r="C128" s="378"/>
      <c r="D128" s="149" t="s">
        <v>362</v>
      </c>
      <c r="E128" s="131" t="s">
        <v>87</v>
      </c>
      <c r="F128" s="155" t="s">
        <v>87</v>
      </c>
      <c r="G128" s="155" t="s">
        <v>87</v>
      </c>
      <c r="H128" s="131" t="s">
        <v>87</v>
      </c>
      <c r="I128" s="155" t="s">
        <v>87</v>
      </c>
      <c r="J128" s="155" t="s">
        <v>87</v>
      </c>
      <c r="K128" s="259" t="s">
        <v>353</v>
      </c>
      <c r="L128" s="259" t="s">
        <v>353</v>
      </c>
      <c r="M128" s="259" t="s">
        <v>353</v>
      </c>
      <c r="N128" s="259" t="s">
        <v>353</v>
      </c>
      <c r="O128" s="259">
        <v>630</v>
      </c>
      <c r="P128" s="259">
        <v>880</v>
      </c>
      <c r="Q128" s="204">
        <v>627</v>
      </c>
      <c r="R128" s="204">
        <v>899</v>
      </c>
      <c r="S128" s="204">
        <v>640</v>
      </c>
      <c r="T128" s="204">
        <v>960</v>
      </c>
      <c r="U128" s="204">
        <v>616</v>
      </c>
      <c r="V128" s="204">
        <v>876</v>
      </c>
      <c r="W128" s="204"/>
      <c r="X128" s="204"/>
      <c r="Y128" s="215" t="s">
        <v>566</v>
      </c>
      <c r="Z128" s="276" t="s">
        <v>553</v>
      </c>
      <c r="AA128" s="276"/>
    </row>
    <row r="129" spans="1:27" ht="12.2" hidden="1" customHeight="1">
      <c r="A129" s="278"/>
      <c r="B129" s="326" t="s">
        <v>595</v>
      </c>
      <c r="C129" s="393"/>
      <c r="D129" s="132"/>
      <c r="E129" s="83"/>
      <c r="F129" s="83"/>
      <c r="G129" s="83"/>
      <c r="H129" s="83"/>
      <c r="I129" s="83"/>
      <c r="J129" s="83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235"/>
      <c r="Z129" s="276"/>
      <c r="AA129" s="276"/>
    </row>
    <row r="130" spans="1:27" ht="12.2" hidden="1" customHeight="1">
      <c r="A130" s="278">
        <v>45</v>
      </c>
      <c r="B130" s="377" t="s">
        <v>594</v>
      </c>
      <c r="C130" s="378"/>
      <c r="D130" s="149"/>
      <c r="E130" s="35"/>
      <c r="F130" s="35"/>
      <c r="G130" s="35"/>
      <c r="H130" s="35"/>
      <c r="I130" s="35"/>
      <c r="J130" s="35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235"/>
      <c r="Z130" s="276" t="s">
        <v>541</v>
      </c>
      <c r="AA130" s="276"/>
    </row>
    <row r="131" spans="1:27" ht="12.2" hidden="1" customHeight="1">
      <c r="A131" s="278"/>
      <c r="B131" s="381" t="s">
        <v>593</v>
      </c>
      <c r="C131" s="394"/>
      <c r="D131" s="132" t="s">
        <v>357</v>
      </c>
      <c r="E131" s="52"/>
      <c r="F131" s="52"/>
      <c r="G131" s="52">
        <v>68.943640240383701</v>
      </c>
      <c r="H131" s="52">
        <v>63.831228975484024</v>
      </c>
      <c r="I131" s="52">
        <v>67.949248486541379</v>
      </c>
      <c r="J131" s="52">
        <v>62.839261328154485</v>
      </c>
      <c r="K131" s="52">
        <v>67.144689553771386</v>
      </c>
      <c r="L131" s="52">
        <v>61.951169523223939</v>
      </c>
      <c r="M131" s="52">
        <v>66.043764727703476</v>
      </c>
      <c r="N131" s="52">
        <v>60.861229806970115</v>
      </c>
      <c r="O131" s="52">
        <v>65</v>
      </c>
      <c r="P131" s="52">
        <v>59.74</v>
      </c>
      <c r="Q131" s="52">
        <v>63.86</v>
      </c>
      <c r="R131" s="52">
        <v>58.55</v>
      </c>
      <c r="S131" s="52">
        <v>61.35</v>
      </c>
      <c r="T131" s="52">
        <v>57.23</v>
      </c>
      <c r="U131" s="52">
        <v>61.71</v>
      </c>
      <c r="V131" s="52">
        <v>56.4</v>
      </c>
      <c r="W131" s="52"/>
      <c r="X131" s="52"/>
      <c r="Y131" s="235"/>
      <c r="Z131" s="276"/>
      <c r="AA131" s="276"/>
    </row>
    <row r="132" spans="1:27" ht="12.2" hidden="1" customHeight="1">
      <c r="A132" s="278"/>
      <c r="B132" s="381" t="s">
        <v>592</v>
      </c>
      <c r="C132" s="394"/>
      <c r="D132" s="132" t="s">
        <v>357</v>
      </c>
      <c r="E132" s="52"/>
      <c r="F132" s="52"/>
      <c r="G132" s="52">
        <v>12.12518502117392</v>
      </c>
      <c r="H132" s="52">
        <v>13.517064332321366</v>
      </c>
      <c r="I132" s="52">
        <v>11.798252647151628</v>
      </c>
      <c r="J132" s="52">
        <v>13.250921281078226</v>
      </c>
      <c r="K132" s="52">
        <v>11.496770253927805</v>
      </c>
      <c r="L132" s="52">
        <v>13.004210112810528</v>
      </c>
      <c r="M132" s="52">
        <v>11.275635161851929</v>
      </c>
      <c r="N132" s="52">
        <v>12.807780601961275</v>
      </c>
      <c r="O132" s="52">
        <v>11.12</v>
      </c>
      <c r="P132" s="52">
        <v>12.68</v>
      </c>
      <c r="Q132" s="52">
        <v>11.01</v>
      </c>
      <c r="R132" s="52">
        <v>12.59</v>
      </c>
      <c r="S132" s="52">
        <v>11.32</v>
      </c>
      <c r="T132" s="52">
        <v>12.55</v>
      </c>
      <c r="U132" s="52">
        <v>10.84</v>
      </c>
      <c r="V132" s="52">
        <v>12.41</v>
      </c>
      <c r="W132" s="52"/>
      <c r="X132" s="52"/>
      <c r="Y132" s="235"/>
      <c r="Z132" s="276"/>
      <c r="AA132" s="276"/>
    </row>
    <row r="133" spans="1:27" ht="12.2" hidden="1" customHeight="1">
      <c r="A133" s="278"/>
      <c r="B133" s="381" t="s">
        <v>591</v>
      </c>
      <c r="C133" s="394"/>
      <c r="D133" s="132" t="s">
        <v>357</v>
      </c>
      <c r="E133" s="52"/>
      <c r="F133" s="52"/>
      <c r="G133" s="52">
        <v>16.38</v>
      </c>
      <c r="H133" s="52">
        <v>17.95</v>
      </c>
      <c r="I133" s="52">
        <v>17.41</v>
      </c>
      <c r="J133" s="52">
        <v>18.84</v>
      </c>
      <c r="K133" s="52">
        <v>18.260000000000002</v>
      </c>
      <c r="L133" s="52">
        <v>19.64</v>
      </c>
      <c r="M133" s="52">
        <v>19.32</v>
      </c>
      <c r="N133" s="52">
        <v>20.57</v>
      </c>
      <c r="O133" s="52">
        <v>20.2</v>
      </c>
      <c r="P133" s="52">
        <v>21.37</v>
      </c>
      <c r="Q133" s="52">
        <v>21.16</v>
      </c>
      <c r="R133" s="52">
        <v>22.22</v>
      </c>
      <c r="S133" s="52">
        <v>23.01</v>
      </c>
      <c r="T133" s="52">
        <v>23.34</v>
      </c>
      <c r="U133" s="52">
        <v>22.97</v>
      </c>
      <c r="V133" s="52">
        <v>23.88</v>
      </c>
      <c r="W133" s="52"/>
      <c r="X133" s="52"/>
      <c r="Y133" s="235"/>
      <c r="Z133" s="276"/>
      <c r="AA133" s="276"/>
    </row>
    <row r="134" spans="1:27" ht="12.2" hidden="1" customHeight="1">
      <c r="A134" s="278"/>
      <c r="B134" s="381" t="s">
        <v>489</v>
      </c>
      <c r="C134" s="394"/>
      <c r="D134" s="132" t="s">
        <v>357</v>
      </c>
      <c r="E134" s="52"/>
      <c r="F134" s="52"/>
      <c r="G134" s="52">
        <v>2.56</v>
      </c>
      <c r="H134" s="52">
        <v>4.7</v>
      </c>
      <c r="I134" s="52">
        <v>2.84</v>
      </c>
      <c r="J134" s="52">
        <v>5.07</v>
      </c>
      <c r="K134" s="52">
        <v>3.1</v>
      </c>
      <c r="L134" s="52">
        <v>5.41</v>
      </c>
      <c r="M134" s="52">
        <v>3.36</v>
      </c>
      <c r="N134" s="52">
        <v>5.76</v>
      </c>
      <c r="O134" s="52">
        <v>3.68</v>
      </c>
      <c r="P134" s="52">
        <v>6.21</v>
      </c>
      <c r="Q134" s="52">
        <v>3.98</v>
      </c>
      <c r="R134" s="52">
        <v>6.64</v>
      </c>
      <c r="S134" s="52">
        <v>4.33</v>
      </c>
      <c r="T134" s="52">
        <v>6.88</v>
      </c>
      <c r="U134" s="52">
        <v>4.4800000000000004</v>
      </c>
      <c r="V134" s="52">
        <v>7.31</v>
      </c>
      <c r="W134" s="52"/>
      <c r="X134" s="52"/>
      <c r="Y134" s="235"/>
      <c r="Z134" s="276"/>
      <c r="AA134" s="276"/>
    </row>
    <row r="135" spans="1:27" ht="12.2" hidden="1" customHeight="1">
      <c r="A135" s="278"/>
      <c r="B135" s="375" t="s">
        <v>792</v>
      </c>
      <c r="C135" s="397"/>
      <c r="D135" s="132" t="s">
        <v>357</v>
      </c>
      <c r="E135" s="155"/>
      <c r="F135" s="155"/>
      <c r="G135" s="155">
        <v>0</v>
      </c>
      <c r="H135" s="155">
        <v>0</v>
      </c>
      <c r="I135" s="155">
        <v>0</v>
      </c>
      <c r="J135" s="155">
        <v>0</v>
      </c>
      <c r="K135" s="52">
        <v>3.02</v>
      </c>
      <c r="L135" s="52">
        <v>5.18</v>
      </c>
      <c r="M135" s="52">
        <v>3.23</v>
      </c>
      <c r="N135" s="52">
        <v>5.4</v>
      </c>
      <c r="O135" s="52">
        <v>3.45</v>
      </c>
      <c r="P135" s="52">
        <v>5.57</v>
      </c>
      <c r="Q135" s="52">
        <v>3.71</v>
      </c>
      <c r="R135" s="52">
        <v>5.95</v>
      </c>
      <c r="S135" s="52">
        <v>4.03</v>
      </c>
      <c r="T135" s="52">
        <v>6.13</v>
      </c>
      <c r="U135" s="52">
        <v>4.17</v>
      </c>
      <c r="V135" s="52">
        <v>6.52</v>
      </c>
      <c r="W135" s="52"/>
      <c r="X135" s="52"/>
      <c r="Y135" s="235"/>
      <c r="Z135" s="276"/>
      <c r="AA135" s="276"/>
    </row>
    <row r="136" spans="1:27" ht="12.2" hidden="1" customHeight="1">
      <c r="A136" s="278"/>
      <c r="B136" s="375" t="s">
        <v>793</v>
      </c>
      <c r="C136" s="397"/>
      <c r="D136" s="132" t="s">
        <v>357</v>
      </c>
      <c r="E136" s="155"/>
      <c r="F136" s="155"/>
      <c r="G136" s="155">
        <v>0</v>
      </c>
      <c r="H136" s="155">
        <v>0</v>
      </c>
      <c r="I136" s="155">
        <v>0</v>
      </c>
      <c r="J136" s="155">
        <v>0</v>
      </c>
      <c r="K136" s="52">
        <v>0.09</v>
      </c>
      <c r="L136" s="52">
        <v>0.22</v>
      </c>
      <c r="M136" s="52">
        <v>0.13</v>
      </c>
      <c r="N136" s="52">
        <v>0.36</v>
      </c>
      <c r="O136" s="52">
        <v>0.24</v>
      </c>
      <c r="P136" s="52">
        <v>0.63</v>
      </c>
      <c r="Q136" s="52">
        <v>0.27</v>
      </c>
      <c r="R136" s="52">
        <v>0.7</v>
      </c>
      <c r="S136" s="52">
        <v>0.3</v>
      </c>
      <c r="T136" s="52">
        <v>0.75</v>
      </c>
      <c r="U136" s="52">
        <v>0.31</v>
      </c>
      <c r="V136" s="52">
        <v>0.79</v>
      </c>
      <c r="W136" s="52"/>
      <c r="X136" s="52"/>
      <c r="Y136" s="235"/>
      <c r="Z136" s="276"/>
      <c r="AA136" s="276"/>
    </row>
    <row r="137" spans="1:27" ht="12.2" hidden="1" customHeight="1">
      <c r="A137" s="278">
        <v>46</v>
      </c>
      <c r="B137" s="377" t="s">
        <v>490</v>
      </c>
      <c r="C137" s="378"/>
      <c r="D137" s="132" t="s">
        <v>362</v>
      </c>
      <c r="E137" s="259">
        <v>16987</v>
      </c>
      <c r="F137" s="259">
        <v>11581</v>
      </c>
      <c r="G137" s="259">
        <v>17198</v>
      </c>
      <c r="H137" s="259">
        <v>11512</v>
      </c>
      <c r="I137" s="259">
        <v>17083</v>
      </c>
      <c r="J137" s="259">
        <v>11458</v>
      </c>
      <c r="K137" s="259">
        <v>16993</v>
      </c>
      <c r="L137" s="259">
        <v>11430</v>
      </c>
      <c r="M137" s="259">
        <v>16996</v>
      </c>
      <c r="N137" s="259">
        <v>11376</v>
      </c>
      <c r="O137" s="259">
        <v>16869</v>
      </c>
      <c r="P137" s="259">
        <v>11132</v>
      </c>
      <c r="Q137" s="259">
        <v>17137</v>
      </c>
      <c r="R137" s="259">
        <v>11143</v>
      </c>
      <c r="S137" s="259">
        <v>17280</v>
      </c>
      <c r="T137" s="259">
        <v>11066</v>
      </c>
      <c r="U137" s="259">
        <v>17587</v>
      </c>
      <c r="V137" s="259">
        <v>11130</v>
      </c>
      <c r="W137" s="259"/>
      <c r="X137" s="259"/>
      <c r="Y137" s="235"/>
      <c r="Z137" s="276" t="s">
        <v>554</v>
      </c>
      <c r="AA137" s="276"/>
    </row>
    <row r="138" spans="1:27" ht="12.2" hidden="1" customHeight="1">
      <c r="A138" s="278"/>
      <c r="B138" s="381" t="s">
        <v>491</v>
      </c>
      <c r="C138" s="394"/>
      <c r="D138" s="132" t="s">
        <v>357</v>
      </c>
      <c r="E138" s="136">
        <v>10.978983928886796</v>
      </c>
      <c r="F138" s="136">
        <v>31.707106467489854</v>
      </c>
      <c r="G138" s="136">
        <v>10.94</v>
      </c>
      <c r="H138" s="136">
        <v>31.55</v>
      </c>
      <c r="I138" s="136">
        <v>11.07</v>
      </c>
      <c r="J138" s="136">
        <v>32.270000000000003</v>
      </c>
      <c r="K138" s="136">
        <v>10.86</v>
      </c>
      <c r="L138" s="136">
        <v>32.130000000000003</v>
      </c>
      <c r="M138" s="136">
        <v>11.04</v>
      </c>
      <c r="N138" s="136">
        <v>32.159999999999997</v>
      </c>
      <c r="O138" s="136">
        <v>11.19</v>
      </c>
      <c r="P138" s="136">
        <v>32.29</v>
      </c>
      <c r="Q138" s="136">
        <v>11.23</v>
      </c>
      <c r="R138" s="136">
        <v>32.049999999999997</v>
      </c>
      <c r="S138" s="136">
        <v>11.278935185185185</v>
      </c>
      <c r="T138" s="136">
        <v>31.962768841496477</v>
      </c>
      <c r="U138" s="136">
        <v>11.133223403650423</v>
      </c>
      <c r="V138" s="136">
        <v>31.545372866127586</v>
      </c>
      <c r="W138" s="136"/>
      <c r="X138" s="136"/>
      <c r="Y138" s="235"/>
      <c r="Z138" s="276"/>
      <c r="AA138" s="276"/>
    </row>
    <row r="139" spans="1:27" ht="12.2" hidden="1" customHeight="1">
      <c r="A139" s="278"/>
      <c r="B139" s="381" t="s">
        <v>492</v>
      </c>
      <c r="C139" s="394"/>
      <c r="D139" s="132" t="s">
        <v>357</v>
      </c>
      <c r="E139" s="136">
        <v>12.556660976040501</v>
      </c>
      <c r="F139" s="136">
        <v>12.580951558587342</v>
      </c>
      <c r="G139" s="136">
        <v>12.62</v>
      </c>
      <c r="H139" s="136">
        <v>12.55</v>
      </c>
      <c r="I139" s="136">
        <v>12.61</v>
      </c>
      <c r="J139" s="136">
        <v>12.41</v>
      </c>
      <c r="K139" s="136">
        <v>13.06</v>
      </c>
      <c r="L139" s="136">
        <v>12.8</v>
      </c>
      <c r="M139" s="136">
        <v>13.23</v>
      </c>
      <c r="N139" s="136">
        <v>13.08</v>
      </c>
      <c r="O139" s="136">
        <v>13.37</v>
      </c>
      <c r="P139" s="136">
        <v>13.04</v>
      </c>
      <c r="Q139" s="136">
        <v>13.74</v>
      </c>
      <c r="R139" s="136">
        <v>13.47</v>
      </c>
      <c r="S139" s="136">
        <v>13.761574074074073</v>
      </c>
      <c r="T139" s="136">
        <v>13.500813302006145</v>
      </c>
      <c r="U139" s="136">
        <v>13.441746744754649</v>
      </c>
      <c r="V139" s="136">
        <v>13.405211141060198</v>
      </c>
      <c r="W139" s="136"/>
      <c r="X139" s="136"/>
      <c r="Y139" s="235"/>
      <c r="Z139" s="276"/>
      <c r="AA139" s="276"/>
    </row>
    <row r="140" spans="1:27" ht="12.2" hidden="1" customHeight="1">
      <c r="A140" s="278"/>
      <c r="B140" s="381" t="s">
        <v>493</v>
      </c>
      <c r="C140" s="394"/>
      <c r="D140" s="132" t="s">
        <v>357</v>
      </c>
      <c r="E140" s="136">
        <v>8.1297462765644308</v>
      </c>
      <c r="F140" s="136">
        <v>10.396338830843623</v>
      </c>
      <c r="G140" s="136">
        <v>8.18</v>
      </c>
      <c r="H140" s="136">
        <v>10.47</v>
      </c>
      <c r="I140" s="136">
        <v>8.36</v>
      </c>
      <c r="J140" s="136">
        <v>10.220000000000001</v>
      </c>
      <c r="K140" s="136">
        <v>8.6</v>
      </c>
      <c r="L140" s="136">
        <v>10.33</v>
      </c>
      <c r="M140" s="136">
        <v>8.67</v>
      </c>
      <c r="N140" s="136">
        <v>10.49</v>
      </c>
      <c r="O140" s="136">
        <v>8.7899999999999991</v>
      </c>
      <c r="P140" s="136">
        <v>10.52</v>
      </c>
      <c r="Q140" s="136">
        <v>8.7799999999999994</v>
      </c>
      <c r="R140" s="136">
        <v>10.77</v>
      </c>
      <c r="S140" s="136">
        <v>8.6805555555555554</v>
      </c>
      <c r="T140" s="136">
        <v>10.816916681727815</v>
      </c>
      <c r="U140" s="136">
        <v>8.3982487064308859</v>
      </c>
      <c r="V140" s="136">
        <v>10.844564240790657</v>
      </c>
      <c r="W140" s="136"/>
      <c r="X140" s="136"/>
      <c r="Y140" s="235"/>
      <c r="Z140" s="276"/>
      <c r="AA140" s="276"/>
    </row>
    <row r="141" spans="1:27" ht="12.2" hidden="1" customHeight="1">
      <c r="A141" s="278"/>
      <c r="B141" s="381" t="s">
        <v>615</v>
      </c>
      <c r="C141" s="394"/>
      <c r="D141" s="132" t="s">
        <v>357</v>
      </c>
      <c r="E141" s="136">
        <v>23.088243951256842</v>
      </c>
      <c r="F141" s="136">
        <v>15.974440894568689</v>
      </c>
      <c r="G141" s="136">
        <v>23.5</v>
      </c>
      <c r="H141" s="136">
        <v>16.18</v>
      </c>
      <c r="I141" s="136">
        <v>23.92</v>
      </c>
      <c r="J141" s="136">
        <v>16.420000000000002</v>
      </c>
      <c r="K141" s="136">
        <v>24.19</v>
      </c>
      <c r="L141" s="136">
        <v>16.45</v>
      </c>
      <c r="M141" s="136">
        <v>24.19</v>
      </c>
      <c r="N141" s="136">
        <v>16.5</v>
      </c>
      <c r="O141" s="136">
        <v>24.02</v>
      </c>
      <c r="P141" s="136">
        <v>16.170000000000002</v>
      </c>
      <c r="Q141" s="136">
        <v>24.77</v>
      </c>
      <c r="R141" s="136">
        <v>16.829999999999998</v>
      </c>
      <c r="S141" s="136">
        <v>25.219907407407405</v>
      </c>
      <c r="T141" s="136">
        <v>17.187782396529911</v>
      </c>
      <c r="U141" s="136">
        <v>24.580656166486609</v>
      </c>
      <c r="V141" s="136">
        <v>17.053009883198563</v>
      </c>
      <c r="W141" s="136"/>
      <c r="X141" s="314"/>
      <c r="Y141" s="235"/>
      <c r="Z141" s="276"/>
      <c r="AA141" s="276"/>
    </row>
    <row r="142" spans="1:27" ht="12.2" hidden="1" customHeight="1">
      <c r="A142" s="278"/>
      <c r="B142" s="381" t="s">
        <v>625</v>
      </c>
      <c r="C142" s="394"/>
      <c r="D142" s="132" t="s">
        <v>357</v>
      </c>
      <c r="E142" s="136">
        <v>45.24636486725143</v>
      </c>
      <c r="F142" s="136">
        <v>29.341162248510493</v>
      </c>
      <c r="G142" s="136">
        <v>44.76</v>
      </c>
      <c r="H142" s="136">
        <v>29.25</v>
      </c>
      <c r="I142" s="136">
        <v>44.04</v>
      </c>
      <c r="J142" s="136">
        <v>28.68</v>
      </c>
      <c r="K142" s="136">
        <v>43.28</v>
      </c>
      <c r="L142" s="136">
        <v>28.29</v>
      </c>
      <c r="M142" s="136">
        <v>42.87</v>
      </c>
      <c r="N142" s="136">
        <v>27.78</v>
      </c>
      <c r="O142" s="136">
        <v>42.63</v>
      </c>
      <c r="P142" s="136">
        <v>27.98</v>
      </c>
      <c r="Q142" s="136">
        <v>41.48</v>
      </c>
      <c r="R142" s="136">
        <v>26.89</v>
      </c>
      <c r="S142" s="136">
        <v>41.059027777777779</v>
      </c>
      <c r="T142" s="136">
        <v>26.531718778239654</v>
      </c>
      <c r="U142" s="136">
        <v>42.446124978677432</v>
      </c>
      <c r="V142" s="136">
        <v>27.151841868823002</v>
      </c>
      <c r="W142" s="136"/>
      <c r="X142" s="136"/>
      <c r="Y142" s="235"/>
      <c r="Z142" s="276"/>
      <c r="AA142" s="276"/>
    </row>
    <row r="143" spans="1:27" ht="12.2" hidden="1" customHeight="1">
      <c r="A143" s="278">
        <v>47</v>
      </c>
      <c r="B143" s="377" t="s">
        <v>632</v>
      </c>
      <c r="C143" s="378"/>
      <c r="D143" s="132" t="s">
        <v>362</v>
      </c>
      <c r="E143" s="259">
        <v>78</v>
      </c>
      <c r="F143" s="259">
        <v>243</v>
      </c>
      <c r="G143" s="259">
        <v>80</v>
      </c>
      <c r="H143" s="259">
        <v>238</v>
      </c>
      <c r="I143" s="259">
        <v>87</v>
      </c>
      <c r="J143" s="259">
        <v>232</v>
      </c>
      <c r="K143" s="259">
        <v>92</v>
      </c>
      <c r="L143" s="259">
        <v>228</v>
      </c>
      <c r="M143" s="259">
        <v>95</v>
      </c>
      <c r="N143" s="259">
        <v>225</v>
      </c>
      <c r="O143" s="259">
        <v>101</v>
      </c>
      <c r="P143" s="259">
        <v>219</v>
      </c>
      <c r="Q143" s="259">
        <v>100</v>
      </c>
      <c r="R143" s="259">
        <v>220</v>
      </c>
      <c r="S143" s="259">
        <v>105</v>
      </c>
      <c r="T143" s="259">
        <v>216</v>
      </c>
      <c r="U143" s="259">
        <v>111</v>
      </c>
      <c r="V143" s="259">
        <v>211</v>
      </c>
      <c r="W143" s="259"/>
      <c r="X143" s="259"/>
      <c r="Y143" s="235"/>
      <c r="Z143" s="276" t="s">
        <v>605</v>
      </c>
      <c r="AA143" s="276"/>
    </row>
    <row r="144" spans="1:27" ht="12.2" hidden="1" customHeight="1">
      <c r="A144" s="278"/>
      <c r="B144" s="381" t="s">
        <v>615</v>
      </c>
      <c r="C144" s="394"/>
      <c r="D144" s="132" t="s">
        <v>357</v>
      </c>
      <c r="E144" s="136"/>
      <c r="F144" s="136"/>
      <c r="G144" s="136">
        <v>26.25</v>
      </c>
      <c r="H144" s="136">
        <v>24.37</v>
      </c>
      <c r="I144" s="136">
        <v>24.14</v>
      </c>
      <c r="J144" s="136">
        <v>25</v>
      </c>
      <c r="K144" s="136">
        <v>27.17</v>
      </c>
      <c r="L144" s="136">
        <v>23.68</v>
      </c>
      <c r="M144" s="136">
        <v>26.32</v>
      </c>
      <c r="N144" s="136">
        <v>24</v>
      </c>
      <c r="O144" s="136">
        <v>25.74</v>
      </c>
      <c r="P144" s="136">
        <v>24.2</v>
      </c>
      <c r="Q144" s="136">
        <v>27</v>
      </c>
      <c r="R144" s="136">
        <v>23.64</v>
      </c>
      <c r="S144" s="136">
        <v>25.714285714285712</v>
      </c>
      <c r="T144" s="136">
        <v>24.537037037037038</v>
      </c>
      <c r="U144" s="136">
        <v>25.225225225225223</v>
      </c>
      <c r="V144" s="136">
        <v>24.644549763033176</v>
      </c>
      <c r="W144" s="136"/>
      <c r="X144" s="136"/>
      <c r="Y144" s="235"/>
      <c r="Z144" s="276"/>
      <c r="AA144" s="276"/>
    </row>
    <row r="145" spans="1:27" ht="12.2" hidden="1" customHeight="1">
      <c r="A145" s="278"/>
      <c r="B145" s="504" t="s">
        <v>625</v>
      </c>
      <c r="C145" s="508"/>
      <c r="D145" s="132" t="s">
        <v>357</v>
      </c>
      <c r="E145" s="136"/>
      <c r="F145" s="136"/>
      <c r="G145" s="136">
        <v>73.75</v>
      </c>
      <c r="H145" s="136">
        <v>75.63</v>
      </c>
      <c r="I145" s="136">
        <v>75.86</v>
      </c>
      <c r="J145" s="136">
        <v>75</v>
      </c>
      <c r="K145" s="136">
        <v>72.83</v>
      </c>
      <c r="L145" s="136">
        <v>76.319999999999993</v>
      </c>
      <c r="M145" s="136">
        <v>73.680000000000007</v>
      </c>
      <c r="N145" s="136">
        <v>76</v>
      </c>
      <c r="O145" s="136">
        <v>74.260000000000005</v>
      </c>
      <c r="P145" s="136">
        <v>75.8</v>
      </c>
      <c r="Q145" s="136">
        <v>73</v>
      </c>
      <c r="R145" s="136">
        <v>76.36</v>
      </c>
      <c r="S145" s="136">
        <v>74.285714285714292</v>
      </c>
      <c r="T145" s="136">
        <v>75.462962962962962</v>
      </c>
      <c r="U145" s="136">
        <v>74.774774774774784</v>
      </c>
      <c r="V145" s="136">
        <v>75.355450236966831</v>
      </c>
      <c r="W145" s="136"/>
      <c r="X145" s="136"/>
      <c r="Y145" s="235"/>
      <c r="Z145" s="276"/>
      <c r="AA145" s="276"/>
    </row>
    <row r="146" spans="1:27" ht="12.2" hidden="1" customHeight="1">
      <c r="A146" s="278">
        <v>48</v>
      </c>
      <c r="B146" s="377" t="s">
        <v>631</v>
      </c>
      <c r="C146" s="378"/>
      <c r="D146" s="132" t="s">
        <v>362</v>
      </c>
      <c r="E146" s="259">
        <v>279141</v>
      </c>
      <c r="F146" s="259">
        <v>302508</v>
      </c>
      <c r="G146" s="259">
        <v>276915</v>
      </c>
      <c r="H146" s="259">
        <v>301632</v>
      </c>
      <c r="I146" s="259">
        <v>272348</v>
      </c>
      <c r="J146" s="259">
        <v>296842</v>
      </c>
      <c r="K146" s="259">
        <v>266822</v>
      </c>
      <c r="L146" s="259">
        <v>289942</v>
      </c>
      <c r="M146" s="259">
        <v>261442</v>
      </c>
      <c r="N146" s="259">
        <v>283482</v>
      </c>
      <c r="O146" s="259">
        <v>255156</v>
      </c>
      <c r="P146" s="259">
        <v>276194</v>
      </c>
      <c r="Q146" s="259">
        <v>248361</v>
      </c>
      <c r="R146" s="259">
        <v>268191</v>
      </c>
      <c r="S146" s="259">
        <v>242006</v>
      </c>
      <c r="T146" s="259">
        <v>259300</v>
      </c>
      <c r="U146" s="259">
        <v>235311</v>
      </c>
      <c r="V146" s="259">
        <v>251685</v>
      </c>
      <c r="W146" s="259"/>
      <c r="X146" s="259"/>
      <c r="Y146" s="235"/>
      <c r="Z146" s="276" t="s">
        <v>605</v>
      </c>
      <c r="AA146" s="276"/>
    </row>
    <row r="147" spans="1:27" ht="12.2" hidden="1" customHeight="1">
      <c r="A147" s="278"/>
      <c r="B147" s="381" t="s">
        <v>491</v>
      </c>
      <c r="C147" s="394"/>
      <c r="D147" s="132" t="s">
        <v>357</v>
      </c>
      <c r="E147" s="160">
        <v>27.192350819120087</v>
      </c>
      <c r="F147" s="160">
        <v>25.822788157668558</v>
      </c>
      <c r="G147" s="160">
        <v>27.42</v>
      </c>
      <c r="H147" s="160">
        <v>26.3</v>
      </c>
      <c r="I147" s="160">
        <v>27.92</v>
      </c>
      <c r="J147" s="160">
        <v>26.86</v>
      </c>
      <c r="K147" s="160">
        <v>28.34</v>
      </c>
      <c r="L147" s="160">
        <v>27.12</v>
      </c>
      <c r="M147" s="160">
        <v>29.26</v>
      </c>
      <c r="N147" s="160">
        <v>27.98</v>
      </c>
      <c r="O147" s="160">
        <v>30.4</v>
      </c>
      <c r="P147" s="160">
        <v>28.9</v>
      </c>
      <c r="Q147" s="160">
        <v>31.43</v>
      </c>
      <c r="R147" s="160">
        <v>29.67</v>
      </c>
      <c r="S147" s="160">
        <v>32.814062461261287</v>
      </c>
      <c r="T147" s="160">
        <v>30.381797146162747</v>
      </c>
      <c r="U147" s="160">
        <v>33.977162138616556</v>
      </c>
      <c r="V147" s="160">
        <v>31.380098138546199</v>
      </c>
      <c r="W147" s="160"/>
      <c r="X147" s="160"/>
      <c r="Y147" s="235"/>
      <c r="Z147" s="276"/>
      <c r="AA147" s="276"/>
    </row>
    <row r="148" spans="1:27" ht="12.2" hidden="1" customHeight="1">
      <c r="A148" s="278"/>
      <c r="B148" s="381" t="s">
        <v>492</v>
      </c>
      <c r="C148" s="394"/>
      <c r="D148" s="132" t="s">
        <v>357</v>
      </c>
      <c r="E148" s="160">
        <v>8.6837834642707445</v>
      </c>
      <c r="F148" s="160">
        <v>8.6305155566133784</v>
      </c>
      <c r="G148" s="160">
        <v>8.52</v>
      </c>
      <c r="H148" s="160">
        <v>8.58</v>
      </c>
      <c r="I148" s="160">
        <v>8.48</v>
      </c>
      <c r="J148" s="160">
        <v>8.4700000000000006</v>
      </c>
      <c r="K148" s="160">
        <v>8.68</v>
      </c>
      <c r="L148" s="160">
        <v>8.65</v>
      </c>
      <c r="M148" s="160">
        <v>8.89</v>
      </c>
      <c r="N148" s="160">
        <v>8.6999999999999993</v>
      </c>
      <c r="O148" s="160">
        <v>9.0399999999999991</v>
      </c>
      <c r="P148" s="160">
        <v>8.82</v>
      </c>
      <c r="Q148" s="160">
        <v>9.18</v>
      </c>
      <c r="R148" s="160">
        <v>8.9</v>
      </c>
      <c r="S148" s="160">
        <v>9.1055593662967027</v>
      </c>
      <c r="T148" s="160">
        <v>8.8785190898573081</v>
      </c>
      <c r="U148" s="160">
        <v>8.827041659760912</v>
      </c>
      <c r="V148" s="160">
        <v>8.6413572521207058</v>
      </c>
      <c r="W148" s="160"/>
      <c r="X148" s="160"/>
      <c r="Y148" s="235"/>
      <c r="Z148" s="276"/>
      <c r="AA148" s="276"/>
    </row>
    <row r="149" spans="1:27" ht="12.2" hidden="1" customHeight="1">
      <c r="A149" s="278"/>
      <c r="B149" s="381" t="s">
        <v>493</v>
      </c>
      <c r="C149" s="394"/>
      <c r="D149" s="132" t="s">
        <v>357</v>
      </c>
      <c r="E149" s="160">
        <v>8.8496494603085889</v>
      </c>
      <c r="F149" s="160">
        <v>10.851613841617413</v>
      </c>
      <c r="G149" s="160">
        <v>9.2899999999999991</v>
      </c>
      <c r="H149" s="160">
        <v>11.23</v>
      </c>
      <c r="I149" s="160">
        <v>9.69</v>
      </c>
      <c r="J149" s="160">
        <v>11.64</v>
      </c>
      <c r="K149" s="160">
        <v>10.029999999999999</v>
      </c>
      <c r="L149" s="160">
        <v>12.01</v>
      </c>
      <c r="M149" s="160">
        <v>10.3</v>
      </c>
      <c r="N149" s="160">
        <v>12.31</v>
      </c>
      <c r="O149" s="160">
        <v>10.27</v>
      </c>
      <c r="P149" s="160">
        <v>12.46</v>
      </c>
      <c r="Q149" s="160">
        <v>10.44</v>
      </c>
      <c r="R149" s="160">
        <v>12.67</v>
      </c>
      <c r="S149" s="160">
        <v>10.119170599076057</v>
      </c>
      <c r="T149" s="160">
        <v>12.521018125723101</v>
      </c>
      <c r="U149" s="160">
        <v>9.8295447301656118</v>
      </c>
      <c r="V149" s="160">
        <v>12.08455013210958</v>
      </c>
      <c r="W149" s="160"/>
      <c r="X149" s="160"/>
      <c r="Y149" s="235"/>
      <c r="Z149" s="276"/>
      <c r="AA149" s="276"/>
    </row>
    <row r="150" spans="1:27" ht="12.2" hidden="1" customHeight="1">
      <c r="A150" s="278"/>
      <c r="B150" s="381" t="s">
        <v>615</v>
      </c>
      <c r="C150" s="394"/>
      <c r="D150" s="132" t="s">
        <v>357</v>
      </c>
      <c r="E150" s="160">
        <v>19.142655503849308</v>
      </c>
      <c r="F150" s="160">
        <v>19.044785592447141</v>
      </c>
      <c r="G150" s="160">
        <v>19.440000000000001</v>
      </c>
      <c r="H150" s="160">
        <v>19.13</v>
      </c>
      <c r="I150" s="160">
        <v>19.66</v>
      </c>
      <c r="J150" s="160">
        <v>19.43</v>
      </c>
      <c r="K150" s="160">
        <v>19.940000000000001</v>
      </c>
      <c r="L150" s="160">
        <v>19.71</v>
      </c>
      <c r="M150" s="160">
        <v>19.66</v>
      </c>
      <c r="N150" s="160">
        <v>19.41</v>
      </c>
      <c r="O150" s="160">
        <v>19.079999999999998</v>
      </c>
      <c r="P150" s="160">
        <v>18.739999999999998</v>
      </c>
      <c r="Q150" s="160">
        <v>18.899999999999999</v>
      </c>
      <c r="R150" s="160">
        <v>18.77</v>
      </c>
      <c r="S150" s="160">
        <v>18.943745196400087</v>
      </c>
      <c r="T150" s="160">
        <v>19.035094485152332</v>
      </c>
      <c r="U150" s="160">
        <v>18.670185414196531</v>
      </c>
      <c r="V150" s="160">
        <v>18.935971551741265</v>
      </c>
      <c r="W150" s="160"/>
      <c r="X150" s="160"/>
      <c r="Y150" s="235"/>
      <c r="Z150" s="276"/>
      <c r="AA150" s="276"/>
    </row>
    <row r="151" spans="1:27" ht="12.2" hidden="1" customHeight="1">
      <c r="A151" s="278"/>
      <c r="B151" s="381" t="s">
        <v>625</v>
      </c>
      <c r="C151" s="394"/>
      <c r="D151" s="132" t="s">
        <v>357</v>
      </c>
      <c r="E151" s="160">
        <v>36.131560752451271</v>
      </c>
      <c r="F151" s="160">
        <v>35.650296851653515</v>
      </c>
      <c r="G151" s="160">
        <v>35.33</v>
      </c>
      <c r="H151" s="160">
        <v>34.76</v>
      </c>
      <c r="I151" s="160">
        <v>34.25</v>
      </c>
      <c r="J151" s="160">
        <v>33.6</v>
      </c>
      <c r="K151" s="160">
        <v>33.01</v>
      </c>
      <c r="L151" s="160">
        <v>32.51</v>
      </c>
      <c r="M151" s="160">
        <v>31.89</v>
      </c>
      <c r="N151" s="160">
        <v>31.6</v>
      </c>
      <c r="O151" s="160">
        <v>31.21</v>
      </c>
      <c r="P151" s="160">
        <v>31.08</v>
      </c>
      <c r="Q151" s="160">
        <v>30.07</v>
      </c>
      <c r="R151" s="160">
        <v>30</v>
      </c>
      <c r="S151" s="160">
        <v>29.01746237696586</v>
      </c>
      <c r="T151" s="160">
        <v>29.183571153104509</v>
      </c>
      <c r="U151" s="160">
        <v>28.696066057260396</v>
      </c>
      <c r="V151" s="160">
        <v>28.958022925482251</v>
      </c>
      <c r="W151" s="160"/>
      <c r="X151" s="160"/>
      <c r="Y151" s="235"/>
      <c r="Z151" s="276"/>
      <c r="AA151" s="276"/>
    </row>
    <row r="152" spans="1:27" ht="12.2" hidden="1" customHeight="1">
      <c r="A152" s="278">
        <v>49</v>
      </c>
      <c r="B152" s="377" t="s">
        <v>630</v>
      </c>
      <c r="C152" s="378"/>
      <c r="D152" s="132" t="s">
        <v>362</v>
      </c>
      <c r="E152" s="259">
        <v>2669</v>
      </c>
      <c r="F152" s="259">
        <v>2950</v>
      </c>
      <c r="G152" s="259">
        <v>2839</v>
      </c>
      <c r="H152" s="259">
        <v>3083</v>
      </c>
      <c r="I152" s="259">
        <v>2870</v>
      </c>
      <c r="J152" s="259">
        <v>3183</v>
      </c>
      <c r="K152" s="259">
        <v>2957</v>
      </c>
      <c r="L152" s="259">
        <v>3237</v>
      </c>
      <c r="M152" s="259">
        <v>2998</v>
      </c>
      <c r="N152" s="259">
        <v>3277</v>
      </c>
      <c r="O152" s="259">
        <v>3000</v>
      </c>
      <c r="P152" s="259">
        <v>3282</v>
      </c>
      <c r="Q152" s="259">
        <v>3014</v>
      </c>
      <c r="R152" s="259">
        <v>3291</v>
      </c>
      <c r="S152" s="259">
        <v>3036</v>
      </c>
      <c r="T152" s="259">
        <v>3261</v>
      </c>
      <c r="U152" s="259">
        <v>3003</v>
      </c>
      <c r="V152" s="259">
        <v>3207</v>
      </c>
      <c r="W152" s="259"/>
      <c r="X152" s="259"/>
      <c r="Y152" s="235"/>
      <c r="Z152" s="276" t="s">
        <v>605</v>
      </c>
      <c r="AA152" s="276"/>
    </row>
    <row r="153" spans="1:27" ht="12.2" hidden="1" customHeight="1">
      <c r="A153" s="278"/>
      <c r="B153" s="381" t="s">
        <v>492</v>
      </c>
      <c r="C153" s="394"/>
      <c r="D153" s="149" t="s">
        <v>622</v>
      </c>
      <c r="E153" s="161"/>
      <c r="F153" s="161"/>
      <c r="G153" s="161">
        <v>9.69</v>
      </c>
      <c r="H153" s="161">
        <v>10.83</v>
      </c>
      <c r="I153" s="161">
        <v>10</v>
      </c>
      <c r="J153" s="161">
        <v>10.65</v>
      </c>
      <c r="K153" s="136">
        <v>10.38</v>
      </c>
      <c r="L153" s="136">
        <v>11.43</v>
      </c>
      <c r="M153" s="136">
        <v>10.17</v>
      </c>
      <c r="N153" s="136">
        <v>11.38</v>
      </c>
      <c r="O153" s="136">
        <v>10.33</v>
      </c>
      <c r="P153" s="136">
        <v>12</v>
      </c>
      <c r="Q153" s="136">
        <v>10.48</v>
      </c>
      <c r="R153" s="136">
        <v>11.76</v>
      </c>
      <c r="S153" s="136">
        <v>9.9472990777338612</v>
      </c>
      <c r="T153" s="136">
        <v>12.143514259429624</v>
      </c>
      <c r="U153" s="136">
        <v>9.4239094239094232</v>
      </c>
      <c r="V153" s="136">
        <v>11.973807296538821</v>
      </c>
      <c r="W153" s="136"/>
      <c r="X153" s="136"/>
      <c r="Y153" s="235"/>
      <c r="Z153" s="276"/>
      <c r="AA153" s="276"/>
    </row>
    <row r="154" spans="1:27" ht="12.2" hidden="1" customHeight="1">
      <c r="A154" s="278"/>
      <c r="B154" s="381" t="s">
        <v>493</v>
      </c>
      <c r="C154" s="394"/>
      <c r="D154" s="149" t="s">
        <v>622</v>
      </c>
      <c r="E154" s="52"/>
      <c r="F154" s="52"/>
      <c r="G154" s="52">
        <v>14.93</v>
      </c>
      <c r="H154" s="52">
        <v>17.260000000000002</v>
      </c>
      <c r="I154" s="52">
        <v>14.36</v>
      </c>
      <c r="J154" s="52">
        <v>16.399999999999999</v>
      </c>
      <c r="K154" s="136">
        <v>15.12</v>
      </c>
      <c r="L154" s="136">
        <v>17.489999999999998</v>
      </c>
      <c r="M154" s="136">
        <v>14.61</v>
      </c>
      <c r="N154" s="136">
        <v>17.3</v>
      </c>
      <c r="O154" s="136">
        <v>12.67</v>
      </c>
      <c r="P154" s="136">
        <v>15.08</v>
      </c>
      <c r="Q154" s="136">
        <v>13.27</v>
      </c>
      <c r="R154" s="136">
        <v>15.44</v>
      </c>
      <c r="S154" s="136">
        <v>12.351778656126482</v>
      </c>
      <c r="T154" s="136">
        <v>14.627414903403862</v>
      </c>
      <c r="U154" s="136">
        <v>12.887112887112886</v>
      </c>
      <c r="V154" s="136">
        <v>14.031805425631431</v>
      </c>
      <c r="W154" s="136"/>
      <c r="X154" s="136"/>
      <c r="Y154" s="235"/>
      <c r="Z154" s="276"/>
      <c r="AA154" s="276"/>
    </row>
    <row r="155" spans="1:27" ht="12.2" hidden="1" customHeight="1">
      <c r="A155" s="278"/>
      <c r="B155" s="381" t="s">
        <v>615</v>
      </c>
      <c r="C155" s="394"/>
      <c r="D155" s="149" t="s">
        <v>622</v>
      </c>
      <c r="E155" s="52"/>
      <c r="F155" s="52"/>
      <c r="G155" s="52">
        <v>25.75</v>
      </c>
      <c r="H155" s="52">
        <v>25.17</v>
      </c>
      <c r="I155" s="52">
        <v>25.78</v>
      </c>
      <c r="J155" s="52">
        <v>25.82</v>
      </c>
      <c r="K155" s="136">
        <v>25.94</v>
      </c>
      <c r="L155" s="136">
        <v>25.55</v>
      </c>
      <c r="M155" s="136">
        <v>25.55</v>
      </c>
      <c r="N155" s="136">
        <v>25.63</v>
      </c>
      <c r="O155" s="136">
        <v>25.93</v>
      </c>
      <c r="P155" s="136">
        <v>25.11</v>
      </c>
      <c r="Q155" s="136">
        <v>26.34</v>
      </c>
      <c r="R155" s="136">
        <v>25.68</v>
      </c>
      <c r="S155" s="136">
        <v>28.293807641633727</v>
      </c>
      <c r="T155" s="136">
        <v>25.758969641214353</v>
      </c>
      <c r="U155" s="136">
        <v>28.837828837828837</v>
      </c>
      <c r="V155" s="136">
        <v>28.094792641097598</v>
      </c>
      <c r="W155" s="136"/>
      <c r="X155" s="136"/>
      <c r="Y155" s="235"/>
      <c r="Z155" s="276"/>
      <c r="AA155" s="276"/>
    </row>
    <row r="156" spans="1:27" ht="12.2" hidden="1" customHeight="1">
      <c r="A156" s="278"/>
      <c r="B156" s="381" t="s">
        <v>625</v>
      </c>
      <c r="C156" s="394"/>
      <c r="D156" s="149" t="s">
        <v>622</v>
      </c>
      <c r="E156" s="52"/>
      <c r="F156" s="52"/>
      <c r="G156" s="52">
        <v>49.63</v>
      </c>
      <c r="H156" s="52">
        <v>46.74</v>
      </c>
      <c r="I156" s="52">
        <v>49.86</v>
      </c>
      <c r="J156" s="52">
        <v>47.13</v>
      </c>
      <c r="K156" s="136">
        <v>48.56</v>
      </c>
      <c r="L156" s="136">
        <v>45.54</v>
      </c>
      <c r="M156" s="136">
        <v>49.67</v>
      </c>
      <c r="N156" s="136">
        <v>45.68</v>
      </c>
      <c r="O156" s="136">
        <v>51.07</v>
      </c>
      <c r="P156" s="136">
        <v>47.81</v>
      </c>
      <c r="Q156" s="136">
        <v>49.9</v>
      </c>
      <c r="R156" s="136">
        <v>47.13</v>
      </c>
      <c r="S156" s="136">
        <v>49.40711462450593</v>
      </c>
      <c r="T156" s="136">
        <v>47.470101195952161</v>
      </c>
      <c r="U156" s="136">
        <v>48.851148851148849</v>
      </c>
      <c r="V156" s="136">
        <v>45.899594636732147</v>
      </c>
      <c r="W156" s="136"/>
      <c r="X156" s="136"/>
      <c r="Y156" s="235"/>
      <c r="Z156" s="276"/>
      <c r="AA156" s="276"/>
    </row>
    <row r="157" spans="1:27" ht="12.2" hidden="1" customHeight="1">
      <c r="A157" s="278">
        <v>50</v>
      </c>
      <c r="B157" s="377" t="s">
        <v>629</v>
      </c>
      <c r="C157" s="378"/>
      <c r="D157" s="149" t="s">
        <v>628</v>
      </c>
      <c r="E157" s="259">
        <v>0</v>
      </c>
      <c r="F157" s="259">
        <v>0</v>
      </c>
      <c r="G157" s="259">
        <v>564</v>
      </c>
      <c r="H157" s="259">
        <v>153</v>
      </c>
      <c r="I157" s="259">
        <v>501</v>
      </c>
      <c r="J157" s="259">
        <v>106</v>
      </c>
      <c r="K157" s="259">
        <v>417</v>
      </c>
      <c r="L157" s="259">
        <v>106</v>
      </c>
      <c r="M157" s="259">
        <v>456</v>
      </c>
      <c r="N157" s="259">
        <v>120</v>
      </c>
      <c r="O157" s="259">
        <v>713</v>
      </c>
      <c r="P157" s="259">
        <v>185</v>
      </c>
      <c r="Q157" s="259">
        <v>670</v>
      </c>
      <c r="R157" s="259">
        <v>154</v>
      </c>
      <c r="S157" s="259">
        <v>757</v>
      </c>
      <c r="T157" s="259">
        <v>153</v>
      </c>
      <c r="U157" s="259">
        <v>774</v>
      </c>
      <c r="V157" s="259">
        <v>148</v>
      </c>
      <c r="W157" s="259"/>
      <c r="X157" s="259"/>
      <c r="Y157" s="237"/>
      <c r="Z157" s="427" t="s">
        <v>627</v>
      </c>
      <c r="AA157" s="250"/>
    </row>
    <row r="158" spans="1:27" ht="12.2" hidden="1" customHeight="1">
      <c r="A158" s="278">
        <v>51</v>
      </c>
      <c r="B158" s="377" t="s">
        <v>855</v>
      </c>
      <c r="C158" s="378"/>
      <c r="D158" s="132" t="s">
        <v>362</v>
      </c>
      <c r="E158" s="259">
        <v>3848</v>
      </c>
      <c r="F158" s="259">
        <v>4109</v>
      </c>
      <c r="G158" s="259">
        <v>5101</v>
      </c>
      <c r="H158" s="259">
        <v>5426</v>
      </c>
      <c r="I158" s="259">
        <v>6379</v>
      </c>
      <c r="J158" s="259">
        <v>6817</v>
      </c>
      <c r="K158" s="259">
        <v>7631</v>
      </c>
      <c r="L158" s="259">
        <v>8240</v>
      </c>
      <c r="M158" s="259">
        <v>8730</v>
      </c>
      <c r="N158" s="259">
        <v>9342</v>
      </c>
      <c r="O158" s="259">
        <v>9506</v>
      </c>
      <c r="P158" s="259">
        <v>10219</v>
      </c>
      <c r="Q158" s="259">
        <v>10153</v>
      </c>
      <c r="R158" s="259">
        <v>10802</v>
      </c>
      <c r="S158" s="259">
        <v>10523</v>
      </c>
      <c r="T158" s="259">
        <v>11329</v>
      </c>
      <c r="U158" s="259">
        <v>10627</v>
      </c>
      <c r="V158" s="259">
        <v>11541</v>
      </c>
      <c r="W158" s="259"/>
      <c r="X158" s="259"/>
      <c r="Y158" s="235"/>
      <c r="Z158" s="276" t="s">
        <v>605</v>
      </c>
      <c r="AA158" s="276"/>
    </row>
    <row r="159" spans="1:27" ht="12.2" hidden="1" customHeight="1">
      <c r="A159" s="278"/>
      <c r="B159" s="381" t="s">
        <v>615</v>
      </c>
      <c r="C159" s="394"/>
      <c r="D159" s="149" t="s">
        <v>622</v>
      </c>
      <c r="E159" s="52">
        <v>10.446985446985448</v>
      </c>
      <c r="F159" s="52">
        <v>10.805548795327329</v>
      </c>
      <c r="G159" s="52">
        <v>12.57</v>
      </c>
      <c r="H159" s="52">
        <v>11.26</v>
      </c>
      <c r="I159" s="52">
        <v>12.35</v>
      </c>
      <c r="J159" s="52">
        <v>11.76</v>
      </c>
      <c r="K159" s="52">
        <v>13.98</v>
      </c>
      <c r="L159" s="52">
        <v>13.18</v>
      </c>
      <c r="M159" s="52">
        <v>14.97</v>
      </c>
      <c r="N159" s="52">
        <v>14.93</v>
      </c>
      <c r="O159" s="52">
        <v>16.93</v>
      </c>
      <c r="P159" s="52">
        <v>16.27</v>
      </c>
      <c r="Q159" s="52">
        <v>19.41</v>
      </c>
      <c r="R159" s="52">
        <v>18.79</v>
      </c>
      <c r="S159" s="52">
        <v>24.650764990972156</v>
      </c>
      <c r="T159" s="52">
        <v>24.185718068673317</v>
      </c>
      <c r="U159" s="52">
        <v>30.751858473699066</v>
      </c>
      <c r="V159" s="52">
        <v>30.681916645004765</v>
      </c>
      <c r="W159" s="52"/>
      <c r="X159" s="52"/>
      <c r="Y159" s="235"/>
      <c r="Z159" s="276"/>
      <c r="AA159" s="276"/>
    </row>
    <row r="160" spans="1:27" ht="12.2" hidden="1" customHeight="1">
      <c r="A160" s="278"/>
      <c r="B160" s="381" t="s">
        <v>625</v>
      </c>
      <c r="C160" s="394"/>
      <c r="D160" s="149" t="s">
        <v>622</v>
      </c>
      <c r="E160" s="52">
        <v>89.553014553014549</v>
      </c>
      <c r="F160" s="52">
        <v>89.19445120467266</v>
      </c>
      <c r="G160" s="52">
        <v>87.43</v>
      </c>
      <c r="H160" s="52">
        <v>88.74</v>
      </c>
      <c r="I160" s="52">
        <v>87.65</v>
      </c>
      <c r="J160" s="52">
        <v>88.24</v>
      </c>
      <c r="K160" s="52">
        <v>86.02</v>
      </c>
      <c r="L160" s="52">
        <v>86.82</v>
      </c>
      <c r="M160" s="52">
        <v>85.03</v>
      </c>
      <c r="N160" s="52">
        <v>85.07</v>
      </c>
      <c r="O160" s="52">
        <v>83.07</v>
      </c>
      <c r="P160" s="52">
        <v>83.73</v>
      </c>
      <c r="Q160" s="52">
        <v>80.59</v>
      </c>
      <c r="R160" s="52">
        <v>81.209999999999994</v>
      </c>
      <c r="S160" s="52">
        <v>75.349235009027851</v>
      </c>
      <c r="T160" s="52">
        <v>75.81428193132669</v>
      </c>
      <c r="U160" s="52">
        <v>69.248141526300927</v>
      </c>
      <c r="V160" s="52">
        <v>69.318083354995224</v>
      </c>
      <c r="W160" s="52"/>
      <c r="X160" s="52"/>
      <c r="Y160" s="235"/>
      <c r="Z160" s="276"/>
      <c r="AA160" s="276"/>
    </row>
    <row r="161" spans="1:27" ht="12.2" hidden="1" customHeight="1">
      <c r="A161" s="278">
        <v>52</v>
      </c>
      <c r="B161" s="385" t="s">
        <v>822</v>
      </c>
      <c r="C161" s="378"/>
      <c r="D161" s="398" t="s">
        <v>41</v>
      </c>
      <c r="E161" s="139"/>
      <c r="F161" s="139"/>
      <c r="G161" s="139"/>
      <c r="H161" s="139"/>
      <c r="I161" s="139"/>
      <c r="J161" s="139"/>
      <c r="K161" s="129">
        <v>3936</v>
      </c>
      <c r="L161" s="129">
        <v>7214</v>
      </c>
      <c r="M161" s="129">
        <v>4049</v>
      </c>
      <c r="N161" s="129">
        <v>7535</v>
      </c>
      <c r="O161" s="129">
        <v>4071</v>
      </c>
      <c r="P161" s="129">
        <v>7659</v>
      </c>
      <c r="Q161" s="259">
        <v>4318</v>
      </c>
      <c r="R161" s="259">
        <v>8339</v>
      </c>
      <c r="S161" s="259">
        <v>4392</v>
      </c>
      <c r="T161" s="259">
        <v>8570</v>
      </c>
      <c r="U161" s="259">
        <v>4119</v>
      </c>
      <c r="V161" s="259">
        <v>8288</v>
      </c>
      <c r="W161" s="259"/>
      <c r="X161" s="259"/>
      <c r="Y161" s="399"/>
      <c r="Z161" s="244" t="s">
        <v>400</v>
      </c>
      <c r="AA161" s="244"/>
    </row>
    <row r="162" spans="1:27" ht="12.2" hidden="1" customHeight="1">
      <c r="A162" s="278"/>
      <c r="B162" s="385" t="s">
        <v>31</v>
      </c>
      <c r="C162" s="378"/>
      <c r="D162" s="398" t="s">
        <v>835</v>
      </c>
      <c r="E162" s="139"/>
      <c r="F162" s="139"/>
      <c r="G162" s="139"/>
      <c r="H162" s="139"/>
      <c r="I162" s="139"/>
      <c r="J162" s="139"/>
      <c r="K162" s="129">
        <v>2.4136178861788617</v>
      </c>
      <c r="L162" s="129">
        <v>3.5763792625450512</v>
      </c>
      <c r="M162" s="129">
        <v>2.8896023709557914</v>
      </c>
      <c r="N162" s="129">
        <v>3.888520238885202</v>
      </c>
      <c r="O162" s="129">
        <v>3.1687546057479734</v>
      </c>
      <c r="P162" s="129">
        <v>4.2042042042042045</v>
      </c>
      <c r="Q162" s="259">
        <v>2.9643353404353867</v>
      </c>
      <c r="R162" s="259">
        <v>4.3050725506655469</v>
      </c>
      <c r="S162" s="259">
        <v>2.8460837887067396</v>
      </c>
      <c r="T162" s="259">
        <v>4.4340723453908986</v>
      </c>
      <c r="U162" s="259">
        <v>3.1803835882495752</v>
      </c>
      <c r="V162" s="259">
        <v>4.6935328185328187</v>
      </c>
      <c r="W162" s="259"/>
      <c r="X162" s="259"/>
      <c r="Y162" s="399"/>
      <c r="Z162" s="276"/>
      <c r="AA162" s="276"/>
    </row>
    <row r="163" spans="1:27" ht="12.2" hidden="1" customHeight="1">
      <c r="A163" s="278"/>
      <c r="B163" s="385" t="s">
        <v>32</v>
      </c>
      <c r="C163" s="378"/>
      <c r="D163" s="398" t="s">
        <v>835</v>
      </c>
      <c r="E163" s="139"/>
      <c r="F163" s="139"/>
      <c r="G163" s="139"/>
      <c r="H163" s="139"/>
      <c r="I163" s="139"/>
      <c r="J163" s="139"/>
      <c r="K163" s="129">
        <v>11.788617886178862</v>
      </c>
      <c r="L163" s="129">
        <v>10.105350706958692</v>
      </c>
      <c r="M163" s="129">
        <v>11.928871326253395</v>
      </c>
      <c r="N163" s="129">
        <v>10.046449900464498</v>
      </c>
      <c r="O163" s="129">
        <v>12.724146401375583</v>
      </c>
      <c r="P163" s="129">
        <v>10.18409714061888</v>
      </c>
      <c r="Q163" s="259">
        <v>11.8805002315887</v>
      </c>
      <c r="R163" s="259">
        <v>9.0778270775872407</v>
      </c>
      <c r="S163" s="259">
        <v>12.158469945355192</v>
      </c>
      <c r="T163" s="259">
        <v>9.2648774795799298</v>
      </c>
      <c r="U163" s="259">
        <v>12.405923767904831</v>
      </c>
      <c r="V163" s="259">
        <v>9.6645752895752892</v>
      </c>
      <c r="W163" s="259"/>
      <c r="X163" s="259"/>
      <c r="Y163" s="399"/>
      <c r="Z163" s="276"/>
      <c r="AA163" s="276"/>
    </row>
    <row r="164" spans="1:27" ht="12.2" hidden="1" customHeight="1">
      <c r="A164" s="278"/>
      <c r="B164" s="385" t="s">
        <v>33</v>
      </c>
      <c r="C164" s="378"/>
      <c r="D164" s="398" t="s">
        <v>835</v>
      </c>
      <c r="E164" s="139"/>
      <c r="F164" s="139"/>
      <c r="G164" s="139"/>
      <c r="H164" s="139"/>
      <c r="I164" s="139"/>
      <c r="J164" s="139"/>
      <c r="K164" s="129">
        <v>27.972560975609756</v>
      </c>
      <c r="L164" s="129">
        <v>26.739672858331019</v>
      </c>
      <c r="M164" s="129">
        <v>27.340083971350953</v>
      </c>
      <c r="N164" s="129">
        <v>26.516257465162575</v>
      </c>
      <c r="O164" s="129">
        <v>26.995824121837387</v>
      </c>
      <c r="P164" s="129">
        <v>27.405666536101318</v>
      </c>
      <c r="Q164" s="259">
        <v>28.091709124594722</v>
      </c>
      <c r="R164" s="259">
        <v>27.329415997121959</v>
      </c>
      <c r="S164" s="259">
        <v>27.686703096539162</v>
      </c>
      <c r="T164" s="259">
        <v>27.257876312718786</v>
      </c>
      <c r="U164" s="259">
        <v>27.652342801650885</v>
      </c>
      <c r="V164" s="259">
        <v>26.532335907335909</v>
      </c>
      <c r="W164" s="259"/>
      <c r="X164" s="259"/>
      <c r="Y164" s="399"/>
      <c r="Z164" s="276"/>
      <c r="AA164" s="276"/>
    </row>
    <row r="165" spans="1:27" s="271" customFormat="1" ht="12.2" hidden="1" customHeight="1">
      <c r="A165" s="278"/>
      <c r="B165" s="385" t="s">
        <v>34</v>
      </c>
      <c r="C165" s="378"/>
      <c r="D165" s="398" t="s">
        <v>835</v>
      </c>
      <c r="E165" s="139"/>
      <c r="F165" s="139"/>
      <c r="G165" s="139"/>
      <c r="H165" s="139"/>
      <c r="I165" s="139"/>
      <c r="J165" s="139"/>
      <c r="K165" s="129">
        <v>50.40650406504065</v>
      </c>
      <c r="L165" s="129">
        <v>50.859439977820905</v>
      </c>
      <c r="M165" s="129">
        <v>49.839466534946901</v>
      </c>
      <c r="N165" s="129">
        <v>49.54213669542137</v>
      </c>
      <c r="O165" s="129">
        <v>49.078850405305822</v>
      </c>
      <c r="P165" s="129">
        <v>48.087217652435044</v>
      </c>
      <c r="Q165" s="259">
        <v>48.402037980546545</v>
      </c>
      <c r="R165" s="259">
        <v>48.207219091018104</v>
      </c>
      <c r="S165" s="259">
        <v>46.539162112932601</v>
      </c>
      <c r="T165" s="259">
        <v>46.791131855309217</v>
      </c>
      <c r="U165" s="259">
        <v>46.176256372906046</v>
      </c>
      <c r="V165" s="259">
        <v>46.199324324324323</v>
      </c>
      <c r="W165" s="259"/>
      <c r="X165" s="259"/>
      <c r="Y165" s="399"/>
      <c r="Z165" s="276"/>
      <c r="AA165" s="276"/>
    </row>
    <row r="166" spans="1:27" s="271" customFormat="1" ht="12.2" hidden="1" customHeight="1">
      <c r="A166" s="278"/>
      <c r="B166" s="385" t="s">
        <v>823</v>
      </c>
      <c r="C166" s="378"/>
      <c r="D166" s="398" t="s">
        <v>835</v>
      </c>
      <c r="E166" s="139"/>
      <c r="F166" s="139"/>
      <c r="G166" s="139"/>
      <c r="H166" s="139"/>
      <c r="I166" s="139"/>
      <c r="J166" s="139"/>
      <c r="K166" s="129">
        <v>7.4186991869918701</v>
      </c>
      <c r="L166" s="129">
        <v>8.71915719434433</v>
      </c>
      <c r="M166" s="129">
        <v>8.0019757964929603</v>
      </c>
      <c r="N166" s="129">
        <v>10.006635700066358</v>
      </c>
      <c r="O166" s="129">
        <v>8.032424465733234</v>
      </c>
      <c r="P166" s="129">
        <v>10.118814466640554</v>
      </c>
      <c r="Q166" s="259">
        <v>8.6614173228346463</v>
      </c>
      <c r="R166" s="259">
        <v>11.080465283607147</v>
      </c>
      <c r="S166" s="259">
        <v>10.769581056466302</v>
      </c>
      <c r="T166" s="259">
        <v>12.252042007001167</v>
      </c>
      <c r="U166" s="259">
        <v>10.585093469288662</v>
      </c>
      <c r="V166" s="259">
        <v>12.910231660231661</v>
      </c>
      <c r="W166" s="259"/>
      <c r="X166" s="259"/>
      <c r="Y166" s="399"/>
      <c r="Z166" s="276"/>
      <c r="AA166" s="276"/>
    </row>
    <row r="167" spans="1:27" ht="12.2" hidden="1" customHeight="1">
      <c r="A167" s="278">
        <v>53</v>
      </c>
      <c r="B167" s="377" t="s">
        <v>626</v>
      </c>
      <c r="C167" s="378"/>
      <c r="D167" s="132" t="s">
        <v>362</v>
      </c>
      <c r="E167" s="259">
        <v>327</v>
      </c>
      <c r="F167" s="259">
        <v>387</v>
      </c>
      <c r="G167" s="259">
        <v>257</v>
      </c>
      <c r="H167" s="259">
        <v>373</v>
      </c>
      <c r="I167" s="259">
        <v>229</v>
      </c>
      <c r="J167" s="259">
        <v>239</v>
      </c>
      <c r="K167" s="259">
        <v>271</v>
      </c>
      <c r="L167" s="259">
        <v>299</v>
      </c>
      <c r="M167" s="128">
        <v>255</v>
      </c>
      <c r="N167" s="128">
        <v>288</v>
      </c>
      <c r="O167" s="128">
        <v>294</v>
      </c>
      <c r="P167" s="128">
        <v>268</v>
      </c>
      <c r="Q167" s="128">
        <v>210</v>
      </c>
      <c r="R167" s="128">
        <v>236</v>
      </c>
      <c r="S167" s="128">
        <v>195</v>
      </c>
      <c r="T167" s="128">
        <v>238</v>
      </c>
      <c r="U167" s="128" t="s">
        <v>87</v>
      </c>
      <c r="V167" s="128" t="s">
        <v>87</v>
      </c>
      <c r="W167" s="128"/>
      <c r="X167" s="128"/>
      <c r="Y167" s="235"/>
      <c r="Z167" s="276" t="s">
        <v>554</v>
      </c>
      <c r="AA167" s="276"/>
    </row>
    <row r="168" spans="1:27" ht="12.2" hidden="1" customHeight="1">
      <c r="A168" s="278"/>
      <c r="B168" s="381" t="s">
        <v>615</v>
      </c>
      <c r="C168" s="394"/>
      <c r="D168" s="149" t="s">
        <v>622</v>
      </c>
      <c r="E168" s="134">
        <v>82.317073170731703</v>
      </c>
      <c r="F168" s="134">
        <v>79.069767441860463</v>
      </c>
      <c r="G168" s="134">
        <v>87.55</v>
      </c>
      <c r="H168" s="134">
        <v>83.38</v>
      </c>
      <c r="I168" s="134">
        <v>82.97</v>
      </c>
      <c r="J168" s="134">
        <v>78.66</v>
      </c>
      <c r="K168" s="134">
        <v>81.92</v>
      </c>
      <c r="L168" s="134">
        <v>79.260000000000005</v>
      </c>
      <c r="M168" s="292">
        <v>85.49</v>
      </c>
      <c r="N168" s="292">
        <v>84.72</v>
      </c>
      <c r="O168" s="292">
        <v>90.14</v>
      </c>
      <c r="P168" s="292">
        <v>82.46</v>
      </c>
      <c r="Q168" s="292">
        <v>90</v>
      </c>
      <c r="R168" s="292">
        <v>86.44</v>
      </c>
      <c r="S168" s="292">
        <v>86.666666666666671</v>
      </c>
      <c r="T168" s="292">
        <v>86.134453781512605</v>
      </c>
      <c r="U168" s="128" t="s">
        <v>87</v>
      </c>
      <c r="V168" s="128" t="s">
        <v>87</v>
      </c>
      <c r="W168" s="128"/>
      <c r="X168" s="128"/>
      <c r="Y168" s="235"/>
      <c r="Z168" s="276"/>
      <c r="AA168" s="276"/>
    </row>
    <row r="169" spans="1:27" ht="12.2" hidden="1" customHeight="1">
      <c r="A169" s="278"/>
      <c r="B169" s="381" t="s">
        <v>625</v>
      </c>
      <c r="C169" s="394"/>
      <c r="D169" s="149" t="s">
        <v>622</v>
      </c>
      <c r="E169" s="134">
        <v>17.682926829268293</v>
      </c>
      <c r="F169" s="134">
        <v>20.930232558139537</v>
      </c>
      <c r="G169" s="134">
        <v>12.45</v>
      </c>
      <c r="H169" s="134">
        <v>16.62</v>
      </c>
      <c r="I169" s="134">
        <v>17.03</v>
      </c>
      <c r="J169" s="134">
        <v>21.34</v>
      </c>
      <c r="K169" s="134">
        <v>18.079999999999998</v>
      </c>
      <c r="L169" s="134">
        <v>20.74</v>
      </c>
      <c r="M169" s="292">
        <v>14.51</v>
      </c>
      <c r="N169" s="292">
        <v>15.28</v>
      </c>
      <c r="O169" s="292">
        <v>9.86</v>
      </c>
      <c r="P169" s="292">
        <v>17.54</v>
      </c>
      <c r="Q169" s="292">
        <v>10</v>
      </c>
      <c r="R169" s="292">
        <v>13.56</v>
      </c>
      <c r="S169" s="292">
        <v>13.333333333333334</v>
      </c>
      <c r="T169" s="292">
        <v>13.865546218487395</v>
      </c>
      <c r="U169" s="128" t="s">
        <v>87</v>
      </c>
      <c r="V169" s="128" t="s">
        <v>87</v>
      </c>
      <c r="W169" s="128"/>
      <c r="X169" s="128"/>
      <c r="Y169" s="235"/>
      <c r="Z169" s="276"/>
      <c r="AA169" s="276"/>
    </row>
    <row r="170" spans="1:27" ht="12.2" hidden="1" customHeight="1">
      <c r="A170" s="278">
        <v>54</v>
      </c>
      <c r="B170" s="377" t="s">
        <v>624</v>
      </c>
      <c r="C170" s="378"/>
      <c r="D170" s="132" t="s">
        <v>362</v>
      </c>
      <c r="E170" s="207">
        <v>629</v>
      </c>
      <c r="F170" s="207">
        <v>608</v>
      </c>
      <c r="G170" s="208">
        <v>2149</v>
      </c>
      <c r="H170" s="208">
        <v>1984</v>
      </c>
      <c r="I170" s="208">
        <v>2335</v>
      </c>
      <c r="J170" s="208">
        <v>2034</v>
      </c>
      <c r="K170" s="208">
        <v>4943</v>
      </c>
      <c r="L170" s="208">
        <v>6681</v>
      </c>
      <c r="M170" s="208">
        <v>5324</v>
      </c>
      <c r="N170" s="208">
        <v>7055</v>
      </c>
      <c r="O170" s="208">
        <v>5202</v>
      </c>
      <c r="P170" s="208">
        <v>7242</v>
      </c>
      <c r="Q170" s="208">
        <v>5923</v>
      </c>
      <c r="R170" s="208">
        <v>8204</v>
      </c>
      <c r="S170" s="208">
        <v>6672</v>
      </c>
      <c r="T170" s="208">
        <v>5440</v>
      </c>
      <c r="U170" s="208">
        <v>3722</v>
      </c>
      <c r="V170" s="208">
        <v>5312</v>
      </c>
      <c r="W170" s="208"/>
      <c r="X170" s="208"/>
      <c r="Y170" s="238"/>
      <c r="Z170" s="249" t="s">
        <v>544</v>
      </c>
      <c r="AA170" s="249"/>
    </row>
    <row r="171" spans="1:27" ht="12.2" hidden="1" customHeight="1">
      <c r="A171" s="278"/>
      <c r="B171" s="328" t="s">
        <v>623</v>
      </c>
      <c r="C171" s="324"/>
      <c r="D171" s="149" t="s">
        <v>622</v>
      </c>
      <c r="E171" s="172">
        <v>1.91</v>
      </c>
      <c r="F171" s="172">
        <v>1.32</v>
      </c>
      <c r="G171" s="52">
        <v>51</v>
      </c>
      <c r="H171" s="52">
        <v>49.75</v>
      </c>
      <c r="I171" s="52">
        <v>47.19</v>
      </c>
      <c r="J171" s="52">
        <v>51.77</v>
      </c>
      <c r="K171" s="136">
        <v>44.49</v>
      </c>
      <c r="L171" s="136">
        <v>43.29</v>
      </c>
      <c r="M171" s="136">
        <v>42.57</v>
      </c>
      <c r="N171" s="136">
        <v>43.86</v>
      </c>
      <c r="O171" s="136">
        <v>39.47</v>
      </c>
      <c r="P171" s="136">
        <v>41.64</v>
      </c>
      <c r="Q171" s="136">
        <v>38.32</v>
      </c>
      <c r="R171" s="136">
        <v>41.75</v>
      </c>
      <c r="S171" s="136">
        <v>34</v>
      </c>
      <c r="T171" s="136">
        <v>34.54</v>
      </c>
      <c r="U171" s="136">
        <v>52.87</v>
      </c>
      <c r="V171" s="136">
        <v>51.2</v>
      </c>
      <c r="W171" s="136"/>
      <c r="X171" s="136"/>
      <c r="Y171" s="237"/>
      <c r="Z171" s="250"/>
      <c r="AA171" s="250"/>
    </row>
    <row r="172" spans="1:27" ht="12.2" hidden="1" customHeight="1">
      <c r="A172" s="278"/>
      <c r="B172" s="328" t="s">
        <v>348</v>
      </c>
      <c r="C172" s="324"/>
      <c r="D172" s="149" t="s">
        <v>622</v>
      </c>
      <c r="E172" s="172">
        <v>98.09</v>
      </c>
      <c r="F172" s="172">
        <v>98.68</v>
      </c>
      <c r="G172" s="52">
        <v>49</v>
      </c>
      <c r="H172" s="52">
        <v>50.25</v>
      </c>
      <c r="I172" s="52">
        <v>52.81</v>
      </c>
      <c r="J172" s="52">
        <v>48.23</v>
      </c>
      <c r="K172" s="136">
        <v>55.51</v>
      </c>
      <c r="L172" s="136">
        <v>56.71</v>
      </c>
      <c r="M172" s="136">
        <v>57.43</v>
      </c>
      <c r="N172" s="136">
        <v>56.14</v>
      </c>
      <c r="O172" s="136">
        <v>60.53</v>
      </c>
      <c r="P172" s="136">
        <v>58.36</v>
      </c>
      <c r="Q172" s="136">
        <v>61.68</v>
      </c>
      <c r="R172" s="136">
        <v>58.25</v>
      </c>
      <c r="S172" s="136">
        <v>66</v>
      </c>
      <c r="T172" s="136">
        <v>65.459999999999994</v>
      </c>
      <c r="U172" s="136">
        <v>47.13</v>
      </c>
      <c r="V172" s="136">
        <v>48.8</v>
      </c>
      <c r="W172" s="136"/>
      <c r="X172" s="136"/>
      <c r="Y172" s="237"/>
      <c r="Z172" s="250"/>
      <c r="AA172" s="250"/>
    </row>
    <row r="173" spans="1:27" ht="12.2" hidden="1" customHeight="1">
      <c r="A173" s="278">
        <v>55</v>
      </c>
      <c r="B173" s="385" t="s">
        <v>621</v>
      </c>
      <c r="C173" s="378"/>
      <c r="D173" s="149" t="s">
        <v>362</v>
      </c>
      <c r="E173" s="198"/>
      <c r="F173" s="198"/>
      <c r="G173" s="198"/>
      <c r="H173" s="198"/>
      <c r="I173" s="198"/>
      <c r="J173" s="198"/>
      <c r="K173" s="155" t="s">
        <v>353</v>
      </c>
      <c r="L173" s="155" t="s">
        <v>353</v>
      </c>
      <c r="M173" s="155" t="s">
        <v>353</v>
      </c>
      <c r="N173" s="155" t="s">
        <v>353</v>
      </c>
      <c r="O173" s="155" t="s">
        <v>353</v>
      </c>
      <c r="P173" s="155" t="s">
        <v>353</v>
      </c>
      <c r="Q173" s="155" t="s">
        <v>353</v>
      </c>
      <c r="R173" s="155" t="s">
        <v>353</v>
      </c>
      <c r="S173" s="204">
        <v>69</v>
      </c>
      <c r="T173" s="204">
        <v>286</v>
      </c>
      <c r="U173" s="204">
        <v>70</v>
      </c>
      <c r="V173" s="204">
        <v>286</v>
      </c>
      <c r="W173" s="204"/>
      <c r="X173" s="204"/>
      <c r="Y173" s="254" t="s">
        <v>618</v>
      </c>
      <c r="Z173" s="244" t="s">
        <v>400</v>
      </c>
      <c r="AA173" s="244"/>
    </row>
    <row r="174" spans="1:27" ht="12.2" hidden="1" customHeight="1">
      <c r="A174" s="278">
        <v>56</v>
      </c>
      <c r="B174" s="385" t="s">
        <v>620</v>
      </c>
      <c r="C174" s="378"/>
      <c r="D174" s="149" t="s">
        <v>362</v>
      </c>
      <c r="E174" s="259"/>
      <c r="F174" s="259"/>
      <c r="G174" s="259"/>
      <c r="H174" s="259"/>
      <c r="I174" s="259"/>
      <c r="J174" s="259"/>
      <c r="K174" s="155" t="s">
        <v>353</v>
      </c>
      <c r="L174" s="155" t="s">
        <v>353</v>
      </c>
      <c r="M174" s="155" t="s">
        <v>353</v>
      </c>
      <c r="N174" s="155" t="s">
        <v>353</v>
      </c>
      <c r="O174" s="155" t="s">
        <v>353</v>
      </c>
      <c r="P174" s="155" t="s">
        <v>353</v>
      </c>
      <c r="Q174" s="155" t="s">
        <v>353</v>
      </c>
      <c r="R174" s="155" t="s">
        <v>353</v>
      </c>
      <c r="S174" s="204">
        <v>8474</v>
      </c>
      <c r="T174" s="204">
        <v>11985</v>
      </c>
      <c r="U174" s="204">
        <v>8648</v>
      </c>
      <c r="V174" s="204">
        <v>11642</v>
      </c>
      <c r="W174" s="204"/>
      <c r="X174" s="204"/>
      <c r="Y174" s="254" t="s">
        <v>618</v>
      </c>
      <c r="Z174" s="244" t="s">
        <v>400</v>
      </c>
      <c r="AA174" s="244"/>
    </row>
    <row r="175" spans="1:27" ht="12.2" hidden="1" customHeight="1">
      <c r="A175" s="278">
        <v>57</v>
      </c>
      <c r="B175" s="385" t="s">
        <v>619</v>
      </c>
      <c r="C175" s="378"/>
      <c r="D175" s="149" t="s">
        <v>362</v>
      </c>
      <c r="E175" s="197"/>
      <c r="F175" s="197"/>
      <c r="G175" s="197"/>
      <c r="H175" s="197"/>
      <c r="I175" s="197"/>
      <c r="J175" s="197"/>
      <c r="K175" s="155" t="s">
        <v>353</v>
      </c>
      <c r="L175" s="155" t="s">
        <v>353</v>
      </c>
      <c r="M175" s="155" t="s">
        <v>353</v>
      </c>
      <c r="N175" s="155" t="s">
        <v>353</v>
      </c>
      <c r="O175" s="155" t="s">
        <v>353</v>
      </c>
      <c r="P175" s="155" t="s">
        <v>353</v>
      </c>
      <c r="Q175" s="155" t="s">
        <v>353</v>
      </c>
      <c r="R175" s="155" t="s">
        <v>353</v>
      </c>
      <c r="S175" s="204">
        <v>3543</v>
      </c>
      <c r="T175" s="204">
        <v>6070</v>
      </c>
      <c r="U175" s="204">
        <v>3539</v>
      </c>
      <c r="V175" s="204">
        <v>5660</v>
      </c>
      <c r="W175" s="204"/>
      <c r="X175" s="204"/>
      <c r="Y175" s="254" t="s">
        <v>618</v>
      </c>
      <c r="Z175" s="244" t="s">
        <v>400</v>
      </c>
      <c r="AA175" s="244"/>
    </row>
    <row r="176" spans="1:27" ht="12.2" hidden="1" customHeight="1">
      <c r="A176" s="278">
        <v>58</v>
      </c>
      <c r="B176" s="385" t="s">
        <v>617</v>
      </c>
      <c r="C176" s="378"/>
      <c r="D176" s="149" t="s">
        <v>362</v>
      </c>
      <c r="E176" s="198"/>
      <c r="F176" s="198"/>
      <c r="G176" s="198"/>
      <c r="H176" s="198"/>
      <c r="I176" s="198"/>
      <c r="J176" s="198"/>
      <c r="K176" s="204">
        <v>1033</v>
      </c>
      <c r="L176" s="204">
        <v>817</v>
      </c>
      <c r="M176" s="204">
        <v>1114</v>
      </c>
      <c r="N176" s="204">
        <v>870</v>
      </c>
      <c r="O176" s="204">
        <v>1146</v>
      </c>
      <c r="P176" s="204">
        <v>919</v>
      </c>
      <c r="Q176" s="204">
        <v>1185</v>
      </c>
      <c r="R176" s="204">
        <v>955</v>
      </c>
      <c r="S176" s="204">
        <v>1210</v>
      </c>
      <c r="T176" s="204">
        <v>980</v>
      </c>
      <c r="U176" s="204">
        <v>1186</v>
      </c>
      <c r="V176" s="204">
        <v>985</v>
      </c>
      <c r="W176" s="204"/>
      <c r="X176" s="204"/>
      <c r="Y176" s="215" t="s">
        <v>566</v>
      </c>
      <c r="Z176" s="244" t="s">
        <v>400</v>
      </c>
      <c r="AA176" s="244"/>
    </row>
    <row r="177" spans="1:50" ht="12.2" hidden="1" customHeight="1">
      <c r="A177" s="278">
        <v>59</v>
      </c>
      <c r="B177" s="385" t="s">
        <v>616</v>
      </c>
      <c r="C177" s="378"/>
      <c r="D177" s="149" t="s">
        <v>362</v>
      </c>
      <c r="E177" s="139"/>
      <c r="F177" s="139"/>
      <c r="G177" s="139"/>
      <c r="H177" s="139"/>
      <c r="I177" s="139"/>
      <c r="J177" s="139"/>
      <c r="K177" s="204">
        <v>1082</v>
      </c>
      <c r="L177" s="204">
        <v>763</v>
      </c>
      <c r="M177" s="204">
        <v>1157</v>
      </c>
      <c r="N177" s="204">
        <v>821</v>
      </c>
      <c r="O177" s="204">
        <v>1203</v>
      </c>
      <c r="P177" s="204">
        <v>856</v>
      </c>
      <c r="Q177" s="204">
        <v>1251</v>
      </c>
      <c r="R177" s="204">
        <v>884</v>
      </c>
      <c r="S177" s="204">
        <v>1284</v>
      </c>
      <c r="T177" s="204">
        <v>902</v>
      </c>
      <c r="U177" s="204">
        <v>1284</v>
      </c>
      <c r="V177" s="204">
        <v>880</v>
      </c>
      <c r="W177" s="204"/>
      <c r="X177" s="204"/>
      <c r="Y177" s="215" t="s">
        <v>566</v>
      </c>
      <c r="Z177" s="244" t="s">
        <v>400</v>
      </c>
      <c r="AA177" s="244"/>
    </row>
    <row r="178" spans="1:50" ht="12.2" hidden="1" customHeight="1">
      <c r="A178" s="202">
        <v>60</v>
      </c>
      <c r="B178" s="336" t="s">
        <v>583</v>
      </c>
      <c r="C178" s="334"/>
      <c r="D178" s="219" t="s">
        <v>362</v>
      </c>
      <c r="E178" s="335"/>
      <c r="F178" s="335"/>
      <c r="G178" s="335"/>
      <c r="H178" s="335"/>
      <c r="I178" s="335"/>
      <c r="J178" s="335"/>
      <c r="K178" s="349">
        <v>6</v>
      </c>
      <c r="L178" s="349">
        <v>6</v>
      </c>
      <c r="M178" s="349">
        <v>6</v>
      </c>
      <c r="N178" s="349">
        <v>6</v>
      </c>
      <c r="O178" s="349">
        <v>4</v>
      </c>
      <c r="P178" s="349">
        <v>9</v>
      </c>
      <c r="Q178" s="242">
        <v>4</v>
      </c>
      <c r="R178" s="242">
        <v>9</v>
      </c>
      <c r="S178" s="242">
        <v>4</v>
      </c>
      <c r="T178" s="242">
        <v>6</v>
      </c>
      <c r="U178" s="242">
        <v>4</v>
      </c>
      <c r="V178" s="242">
        <v>6</v>
      </c>
      <c r="W178" s="242"/>
      <c r="X178" s="242"/>
      <c r="Y178" s="350" t="s">
        <v>814</v>
      </c>
      <c r="Z178" s="389" t="s">
        <v>401</v>
      </c>
      <c r="AA178" s="389"/>
    </row>
    <row r="179" spans="1:50" ht="12.2" hidden="1" customHeight="1">
      <c r="A179" s="143"/>
      <c r="B179" s="342" t="s">
        <v>871</v>
      </c>
      <c r="C179" s="377"/>
      <c r="D179" s="214"/>
      <c r="E179" s="139"/>
      <c r="F179" s="139"/>
      <c r="G179" s="139"/>
      <c r="H179" s="139"/>
      <c r="I179" s="139"/>
      <c r="J179" s="139"/>
      <c r="K179" s="129"/>
      <c r="L179" s="129"/>
      <c r="M179" s="129"/>
      <c r="N179" s="129"/>
      <c r="O179" s="129"/>
      <c r="P179" s="129"/>
      <c r="Q179" s="259"/>
      <c r="R179" s="259"/>
      <c r="S179" s="259"/>
      <c r="T179" s="259"/>
      <c r="U179" s="259"/>
      <c r="V179" s="259"/>
      <c r="W179" s="259"/>
      <c r="X179" s="259"/>
      <c r="Y179" s="348"/>
    </row>
    <row r="180" spans="1:50" s="143" customFormat="1" ht="12.2" hidden="1" customHeight="1">
      <c r="B180" s="342"/>
      <c r="C180" s="377"/>
      <c r="D180" s="214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212"/>
      <c r="Z180" s="281"/>
      <c r="AA180" s="281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</row>
    <row r="181" spans="1:50" s="143" customFormat="1" ht="12.2" hidden="1" customHeight="1">
      <c r="B181" s="257"/>
      <c r="C181" s="188"/>
      <c r="D181" s="214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212"/>
      <c r="Z181" s="281"/>
      <c r="AA181" s="281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</row>
    <row r="182" spans="1:50" s="143" customFormat="1" ht="12.2" hidden="1" customHeight="1">
      <c r="C182" s="188"/>
      <c r="D182" s="214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212"/>
      <c r="Z182" s="281"/>
      <c r="AA182" s="281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</row>
    <row r="183" spans="1:50" s="143" customFormat="1" ht="12.2" hidden="1" customHeight="1">
      <c r="C183" s="188"/>
      <c r="D183" s="214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212"/>
      <c r="Z183" s="281"/>
      <c r="AA183" s="281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</row>
    <row r="184" spans="1:50" s="271" customFormat="1" ht="12.2" hidden="1" customHeight="1">
      <c r="A184" s="278"/>
      <c r="B184" s="326" t="s">
        <v>494</v>
      </c>
      <c r="C184" s="393"/>
      <c r="D184" s="149"/>
      <c r="E184" s="198"/>
      <c r="F184" s="198"/>
      <c r="G184" s="195"/>
      <c r="H184" s="195"/>
      <c r="I184" s="195"/>
      <c r="J184" s="195"/>
      <c r="K184" s="195"/>
      <c r="L184" s="195"/>
      <c r="M184" s="195"/>
      <c r="N184" s="195"/>
      <c r="O184" s="195"/>
      <c r="P184" s="197"/>
      <c r="Q184" s="195"/>
      <c r="R184" s="197"/>
      <c r="S184" s="195"/>
      <c r="T184" s="197"/>
      <c r="U184" s="197"/>
      <c r="V184" s="197"/>
      <c r="W184" s="197"/>
      <c r="X184" s="197"/>
      <c r="Y184" s="235"/>
      <c r="Z184" s="276"/>
      <c r="AA184" s="276"/>
    </row>
    <row r="185" spans="1:50" s="271" customFormat="1" ht="12.2" hidden="1" customHeight="1">
      <c r="A185" s="278">
        <v>61</v>
      </c>
      <c r="B185" s="377" t="s">
        <v>774</v>
      </c>
      <c r="C185" s="378"/>
      <c r="D185" s="149" t="s">
        <v>495</v>
      </c>
      <c r="E185" s="259">
        <v>552</v>
      </c>
      <c r="F185" s="259">
        <v>735</v>
      </c>
      <c r="G185" s="259">
        <v>550</v>
      </c>
      <c r="H185" s="259">
        <v>736</v>
      </c>
      <c r="I185" s="259">
        <v>558</v>
      </c>
      <c r="J185" s="259">
        <v>741</v>
      </c>
      <c r="K185" s="259">
        <v>566</v>
      </c>
      <c r="L185" s="259">
        <v>740</v>
      </c>
      <c r="M185" s="259">
        <v>579</v>
      </c>
      <c r="N185" s="259">
        <v>744</v>
      </c>
      <c r="O185" s="259">
        <v>582</v>
      </c>
      <c r="P185" s="259">
        <v>747</v>
      </c>
      <c r="Q185" s="259">
        <v>589</v>
      </c>
      <c r="R185" s="259">
        <v>753</v>
      </c>
      <c r="S185" s="259">
        <v>600</v>
      </c>
      <c r="T185" s="259">
        <v>751</v>
      </c>
      <c r="U185" s="259">
        <v>594</v>
      </c>
      <c r="V185" s="259">
        <v>759</v>
      </c>
      <c r="W185" s="259"/>
      <c r="X185" s="259"/>
      <c r="Y185" s="235"/>
      <c r="Z185" s="276" t="s">
        <v>555</v>
      </c>
      <c r="AA185" s="276"/>
    </row>
    <row r="186" spans="1:50" s="271" customFormat="1" ht="12.2" hidden="1" customHeight="1">
      <c r="A186" s="278"/>
      <c r="B186" s="327" t="s">
        <v>797</v>
      </c>
      <c r="C186" s="380"/>
      <c r="D186" s="14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35"/>
      <c r="Z186" s="276" t="s">
        <v>555</v>
      </c>
      <c r="AA186" s="276"/>
    </row>
    <row r="187" spans="1:50" s="271" customFormat="1" ht="12.2" hidden="1" customHeight="1">
      <c r="A187" s="278"/>
      <c r="B187" s="315" t="s">
        <v>496</v>
      </c>
      <c r="C187" s="384"/>
      <c r="D187" s="149" t="s">
        <v>364</v>
      </c>
      <c r="E187" s="259"/>
      <c r="F187" s="259"/>
      <c r="G187" s="293">
        <v>20.727272727272727</v>
      </c>
      <c r="H187" s="293">
        <v>24.592391304347828</v>
      </c>
      <c r="I187" s="293">
        <v>19.534050179211469</v>
      </c>
      <c r="J187" s="293">
        <v>23.481781376518217</v>
      </c>
      <c r="K187" s="293">
        <v>18.021201413427562</v>
      </c>
      <c r="L187" s="293">
        <v>21.891891891891895</v>
      </c>
      <c r="M187" s="293">
        <v>17.443868739205527</v>
      </c>
      <c r="N187" s="293">
        <v>20.29569892473118</v>
      </c>
      <c r="O187" s="293">
        <v>15.292096219931272</v>
      </c>
      <c r="P187" s="293">
        <v>19.544846050870145</v>
      </c>
      <c r="Q187" s="293">
        <v>14.3</v>
      </c>
      <c r="R187" s="293">
        <v>19.5</v>
      </c>
      <c r="S187" s="293">
        <v>14</v>
      </c>
      <c r="T187" s="293">
        <v>19.600000000000001</v>
      </c>
      <c r="U187" s="293">
        <v>11.710193765796124</v>
      </c>
      <c r="V187" s="293">
        <v>18.309999999999999</v>
      </c>
      <c r="W187" s="293"/>
      <c r="X187" s="293"/>
      <c r="Y187" s="235"/>
      <c r="Z187" s="276"/>
      <c r="AA187" s="276"/>
    </row>
    <row r="188" spans="1:50" ht="12.2" hidden="1" customHeight="1">
      <c r="A188" s="278"/>
      <c r="B188" s="315" t="s">
        <v>497</v>
      </c>
      <c r="C188" s="316"/>
      <c r="D188" s="149" t="s">
        <v>364</v>
      </c>
      <c r="E188" s="259"/>
      <c r="F188" s="259"/>
      <c r="G188" s="293">
        <v>40</v>
      </c>
      <c r="H188" s="293">
        <v>38.722826086956523</v>
      </c>
      <c r="I188" s="293">
        <v>38.888888888888893</v>
      </c>
      <c r="J188" s="293">
        <v>38.056680161943319</v>
      </c>
      <c r="K188" s="293">
        <v>38.339222614840992</v>
      </c>
      <c r="L188" s="293">
        <v>37.432432432432435</v>
      </c>
      <c r="M188" s="293">
        <v>37.651122625215891</v>
      </c>
      <c r="N188" s="293">
        <v>37.634408602150536</v>
      </c>
      <c r="O188" s="293">
        <v>37.113402061855673</v>
      </c>
      <c r="P188" s="293">
        <v>37.483266398929047</v>
      </c>
      <c r="Q188" s="293">
        <v>36.1</v>
      </c>
      <c r="R188" s="293">
        <v>36.700000000000003</v>
      </c>
      <c r="S188" s="293">
        <v>35</v>
      </c>
      <c r="T188" s="293">
        <v>37</v>
      </c>
      <c r="U188" s="293">
        <v>34.035383319292336</v>
      </c>
      <c r="V188" s="293">
        <v>37.68</v>
      </c>
      <c r="W188" s="293"/>
      <c r="X188" s="293"/>
      <c r="Y188" s="235"/>
      <c r="Z188" s="276"/>
      <c r="AA188" s="276"/>
    </row>
    <row r="189" spans="1:50" ht="12.2" hidden="1" customHeight="1">
      <c r="A189" s="278"/>
      <c r="B189" s="315" t="s">
        <v>668</v>
      </c>
      <c r="C189" s="316"/>
      <c r="D189" s="149" t="s">
        <v>364</v>
      </c>
      <c r="E189" s="259"/>
      <c r="F189" s="259"/>
      <c r="G189" s="293">
        <v>39.090909090909093</v>
      </c>
      <c r="H189" s="293">
        <v>36.684782608695656</v>
      </c>
      <c r="I189" s="293">
        <v>41.397849462365592</v>
      </c>
      <c r="J189" s="293">
        <v>38.326585695006749</v>
      </c>
      <c r="K189" s="293">
        <v>43.816254416961129</v>
      </c>
      <c r="L189" s="293">
        <v>40.810810810810807</v>
      </c>
      <c r="M189" s="293">
        <v>44.905008635578589</v>
      </c>
      <c r="N189" s="293">
        <v>42.06989247311828</v>
      </c>
      <c r="O189" s="293">
        <v>47.594501718213053</v>
      </c>
      <c r="P189" s="293">
        <v>42.971887550200805</v>
      </c>
      <c r="Q189" s="293">
        <v>49.6</v>
      </c>
      <c r="R189" s="293">
        <v>43.8</v>
      </c>
      <c r="S189" s="293">
        <v>51</v>
      </c>
      <c r="T189" s="293">
        <v>43.4</v>
      </c>
      <c r="U189" s="293">
        <v>54.254422914911537</v>
      </c>
      <c r="V189" s="293">
        <v>44.01</v>
      </c>
      <c r="W189" s="293"/>
      <c r="X189" s="293"/>
      <c r="Y189" s="235"/>
      <c r="Z189" s="276"/>
      <c r="AA189" s="276"/>
    </row>
    <row r="190" spans="1:50" ht="12.2" hidden="1" customHeight="1">
      <c r="A190" s="278">
        <v>62</v>
      </c>
      <c r="B190" s="377" t="s">
        <v>498</v>
      </c>
      <c r="C190" s="378"/>
      <c r="D190" s="149" t="s">
        <v>364</v>
      </c>
      <c r="E190" s="198">
        <v>49.1</v>
      </c>
      <c r="F190" s="198">
        <v>67.2</v>
      </c>
      <c r="G190" s="198">
        <v>48.4</v>
      </c>
      <c r="H190" s="198">
        <v>66.7</v>
      </c>
      <c r="I190" s="198">
        <v>48.5</v>
      </c>
      <c r="J190" s="198">
        <v>66.5</v>
      </c>
      <c r="K190" s="198">
        <v>48.7</v>
      </c>
      <c r="L190" s="198">
        <v>65.8</v>
      </c>
      <c r="M190" s="198">
        <v>49.2</v>
      </c>
      <c r="N190" s="198">
        <v>65.7</v>
      </c>
      <c r="O190" s="198">
        <v>48.9</v>
      </c>
      <c r="P190" s="198">
        <v>65.599999999999994</v>
      </c>
      <c r="Q190" s="198">
        <v>49</v>
      </c>
      <c r="R190" s="198">
        <v>65.8</v>
      </c>
      <c r="S190" s="198">
        <v>49.6</v>
      </c>
      <c r="T190" s="198">
        <v>65.2</v>
      </c>
      <c r="U190" s="198">
        <v>48.8</v>
      </c>
      <c r="V190" s="198">
        <v>65.7</v>
      </c>
      <c r="W190" s="198"/>
      <c r="X190" s="198"/>
      <c r="Y190" s="235"/>
      <c r="Z190" s="276" t="s">
        <v>555</v>
      </c>
      <c r="AA190" s="276"/>
    </row>
    <row r="191" spans="1:50" ht="12.2" hidden="1" customHeight="1">
      <c r="A191" s="278">
        <v>63</v>
      </c>
      <c r="B191" s="327" t="s">
        <v>797</v>
      </c>
      <c r="C191" s="380"/>
      <c r="D191" s="149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288"/>
      <c r="P191" s="288"/>
      <c r="Q191" s="198"/>
      <c r="R191" s="198"/>
      <c r="S191" s="198"/>
      <c r="T191" s="198"/>
      <c r="U191" s="198"/>
      <c r="V191" s="198"/>
      <c r="W191" s="198"/>
      <c r="X191" s="198"/>
      <c r="Y191" s="235"/>
      <c r="Z191" s="276" t="s">
        <v>555</v>
      </c>
      <c r="AA191" s="276"/>
    </row>
    <row r="192" spans="1:50" ht="12.2" hidden="1" customHeight="1">
      <c r="A192" s="278"/>
      <c r="B192" s="315" t="s">
        <v>496</v>
      </c>
      <c r="C192" s="384"/>
      <c r="D192" s="149" t="s">
        <v>364</v>
      </c>
      <c r="E192" s="198"/>
      <c r="F192" s="198"/>
      <c r="G192" s="198">
        <v>29</v>
      </c>
      <c r="H192" s="198">
        <v>56.1</v>
      </c>
      <c r="I192" s="198">
        <v>28.4</v>
      </c>
      <c r="J192" s="198">
        <v>55.5</v>
      </c>
      <c r="K192" s="198">
        <v>27.1</v>
      </c>
      <c r="L192" s="198">
        <v>52.6</v>
      </c>
      <c r="M192" s="198">
        <v>27.6</v>
      </c>
      <c r="N192" s="198">
        <v>50.5</v>
      </c>
      <c r="O192" s="287">
        <v>25.2</v>
      </c>
      <c r="P192" s="287">
        <v>49.5</v>
      </c>
      <c r="Q192" s="179">
        <v>25</v>
      </c>
      <c r="R192" s="167">
        <v>50.3</v>
      </c>
      <c r="S192" s="179">
        <v>26.6</v>
      </c>
      <c r="T192" s="167">
        <v>51.4</v>
      </c>
      <c r="U192" s="167">
        <v>23.6</v>
      </c>
      <c r="V192" s="167">
        <v>50</v>
      </c>
      <c r="W192" s="167"/>
      <c r="X192" s="167"/>
      <c r="Y192" s="235"/>
      <c r="Z192" s="276"/>
      <c r="AA192" s="276"/>
    </row>
    <row r="193" spans="1:27" ht="12.2" hidden="1" customHeight="1">
      <c r="A193" s="278"/>
      <c r="B193" s="315" t="s">
        <v>497</v>
      </c>
      <c r="C193" s="316"/>
      <c r="D193" s="149" t="s">
        <v>364</v>
      </c>
      <c r="E193" s="198"/>
      <c r="F193" s="198"/>
      <c r="G193" s="198">
        <v>54.2</v>
      </c>
      <c r="H193" s="198">
        <v>72.7</v>
      </c>
      <c r="I193" s="198">
        <v>53.6</v>
      </c>
      <c r="J193" s="198">
        <v>72.400000000000006</v>
      </c>
      <c r="K193" s="198">
        <v>53.3</v>
      </c>
      <c r="L193" s="198">
        <v>70.900000000000006</v>
      </c>
      <c r="M193" s="198">
        <v>53</v>
      </c>
      <c r="N193" s="198">
        <v>71.400000000000006</v>
      </c>
      <c r="O193" s="167">
        <v>52.1</v>
      </c>
      <c r="P193" s="167">
        <v>71.5</v>
      </c>
      <c r="Q193" s="179">
        <v>51.4</v>
      </c>
      <c r="R193" s="167">
        <v>70.2</v>
      </c>
      <c r="S193" s="179">
        <v>51.1</v>
      </c>
      <c r="T193" s="167">
        <v>69.599999999999994</v>
      </c>
      <c r="U193" s="167">
        <v>49.2</v>
      </c>
      <c r="V193" s="167">
        <v>70.5</v>
      </c>
      <c r="W193" s="167"/>
      <c r="X193" s="167"/>
      <c r="Y193" s="235"/>
      <c r="Z193" s="276"/>
      <c r="AA193" s="276"/>
    </row>
    <row r="194" spans="1:27" ht="12.2" hidden="1" customHeight="1">
      <c r="A194" s="278"/>
      <c r="B194" s="315" t="s">
        <v>668</v>
      </c>
      <c r="C194" s="316"/>
      <c r="D194" s="149" t="s">
        <v>364</v>
      </c>
      <c r="E194" s="198"/>
      <c r="F194" s="198"/>
      <c r="G194" s="198">
        <v>64</v>
      </c>
      <c r="H194" s="198">
        <v>69.400000000000006</v>
      </c>
      <c r="I194" s="198">
        <v>64.3</v>
      </c>
      <c r="J194" s="198">
        <v>69.400000000000006</v>
      </c>
      <c r="K194" s="198">
        <v>65.099999999999994</v>
      </c>
      <c r="L194" s="198">
        <v>70.599999999999994</v>
      </c>
      <c r="M194" s="198">
        <v>65</v>
      </c>
      <c r="N194" s="198">
        <v>70.900000000000006</v>
      </c>
      <c r="O194" s="167">
        <v>65.8</v>
      </c>
      <c r="P194" s="167">
        <v>70.900000000000006</v>
      </c>
      <c r="Q194" s="167">
        <v>64.900000000000006</v>
      </c>
      <c r="R194" s="167">
        <v>71.7</v>
      </c>
      <c r="S194" s="167">
        <v>63.5</v>
      </c>
      <c r="T194" s="167">
        <v>69.900000000000006</v>
      </c>
      <c r="U194" s="167">
        <v>63.2</v>
      </c>
      <c r="V194" s="167">
        <v>70.8</v>
      </c>
      <c r="W194" s="167"/>
      <c r="X194" s="167"/>
      <c r="Y194" s="235"/>
      <c r="Z194" s="276"/>
      <c r="AA194" s="276"/>
    </row>
    <row r="195" spans="1:27" ht="12.2" hidden="1" customHeight="1">
      <c r="A195" s="278">
        <v>64</v>
      </c>
      <c r="B195" s="328" t="s">
        <v>798</v>
      </c>
      <c r="C195" s="380"/>
      <c r="D195" s="149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77"/>
      <c r="P195" s="177"/>
      <c r="Q195" s="167"/>
      <c r="R195" s="167"/>
      <c r="S195" s="167"/>
      <c r="T195" s="167"/>
      <c r="U195" s="167"/>
      <c r="V195" s="167"/>
      <c r="W195" s="167"/>
      <c r="X195" s="167"/>
      <c r="Y195" s="235"/>
      <c r="Z195" s="276" t="s">
        <v>555</v>
      </c>
      <c r="AA195" s="276"/>
    </row>
    <row r="196" spans="1:27" ht="12.2" hidden="1" customHeight="1">
      <c r="A196" s="278"/>
      <c r="B196" s="383" t="s">
        <v>299</v>
      </c>
      <c r="C196" s="384"/>
      <c r="D196" s="149" t="s">
        <v>364</v>
      </c>
      <c r="E196" s="198"/>
      <c r="F196" s="198"/>
      <c r="G196" s="198">
        <v>32.799999999999997</v>
      </c>
      <c r="H196" s="198">
        <v>26.4</v>
      </c>
      <c r="I196" s="198">
        <v>31.3</v>
      </c>
      <c r="J196" s="198">
        <v>24.7</v>
      </c>
      <c r="K196" s="198">
        <v>30.9</v>
      </c>
      <c r="L196" s="198">
        <v>23.1</v>
      </c>
      <c r="M196" s="198">
        <v>30.1</v>
      </c>
      <c r="N196" s="198">
        <v>23.9</v>
      </c>
      <c r="O196" s="167">
        <v>28.5</v>
      </c>
      <c r="P196" s="167">
        <v>22.6</v>
      </c>
      <c r="Q196" s="179">
        <v>29</v>
      </c>
      <c r="R196" s="167">
        <v>24.1</v>
      </c>
      <c r="S196" s="179">
        <v>29.7</v>
      </c>
      <c r="T196" s="167">
        <v>24.5</v>
      </c>
      <c r="U196" s="167">
        <v>28.2</v>
      </c>
      <c r="V196" s="167">
        <v>27.3</v>
      </c>
      <c r="W196" s="167"/>
      <c r="X196" s="167"/>
      <c r="Y196" s="235"/>
      <c r="Z196" s="276"/>
      <c r="AA196" s="276"/>
    </row>
    <row r="197" spans="1:27" ht="12.2" hidden="1" customHeight="1">
      <c r="A197" s="278"/>
      <c r="B197" s="383" t="s">
        <v>300</v>
      </c>
      <c r="C197" s="384"/>
      <c r="D197" s="149" t="s">
        <v>364</v>
      </c>
      <c r="E197" s="198"/>
      <c r="F197" s="198"/>
      <c r="G197" s="198">
        <v>79.7</v>
      </c>
      <c r="H197" s="198">
        <v>86.8</v>
      </c>
      <c r="I197" s="198">
        <v>81.099999999999994</v>
      </c>
      <c r="J197" s="198">
        <v>87.3</v>
      </c>
      <c r="K197" s="198">
        <v>82.6</v>
      </c>
      <c r="L197" s="198">
        <v>88</v>
      </c>
      <c r="M197" s="198">
        <v>83.2</v>
      </c>
      <c r="N197" s="198">
        <v>89.1</v>
      </c>
      <c r="O197" s="167">
        <v>85.8</v>
      </c>
      <c r="P197" s="167">
        <v>91.1</v>
      </c>
      <c r="Q197" s="179">
        <v>87.6</v>
      </c>
      <c r="R197" s="167">
        <v>94.5</v>
      </c>
      <c r="S197" s="179">
        <v>89.1</v>
      </c>
      <c r="T197" s="167">
        <v>93</v>
      </c>
      <c r="U197" s="167">
        <v>87.7</v>
      </c>
      <c r="V197" s="167">
        <v>93.3</v>
      </c>
      <c r="W197" s="167"/>
      <c r="X197" s="167"/>
      <c r="Y197" s="235"/>
      <c r="Z197" s="276"/>
      <c r="AA197" s="276"/>
    </row>
    <row r="198" spans="1:27" ht="12.2" hidden="1" customHeight="1">
      <c r="A198" s="278"/>
      <c r="B198" s="502" t="s">
        <v>301</v>
      </c>
      <c r="C198" s="503"/>
      <c r="D198" s="149" t="s">
        <v>364</v>
      </c>
      <c r="E198" s="198"/>
      <c r="F198" s="198"/>
      <c r="G198" s="198">
        <v>75.3</v>
      </c>
      <c r="H198" s="198">
        <v>93.5</v>
      </c>
      <c r="I198" s="198">
        <v>76.099999999999994</v>
      </c>
      <c r="J198" s="198">
        <v>94.2</v>
      </c>
      <c r="K198" s="198">
        <v>77</v>
      </c>
      <c r="L198" s="198">
        <v>93.1</v>
      </c>
      <c r="M198" s="198">
        <v>76.599999999999994</v>
      </c>
      <c r="N198" s="198">
        <v>91.7</v>
      </c>
      <c r="O198" s="167">
        <v>76.400000000000006</v>
      </c>
      <c r="P198" s="167">
        <v>93.3</v>
      </c>
      <c r="Q198" s="179">
        <v>77.2</v>
      </c>
      <c r="R198" s="167">
        <v>94.6</v>
      </c>
      <c r="S198" s="179">
        <v>78.8</v>
      </c>
      <c r="T198" s="167">
        <v>93.8</v>
      </c>
      <c r="U198" s="167">
        <v>78.8</v>
      </c>
      <c r="V198" s="167">
        <v>95.6</v>
      </c>
      <c r="W198" s="167"/>
      <c r="X198" s="167"/>
      <c r="Y198" s="235"/>
      <c r="Z198" s="276"/>
      <c r="AA198" s="276"/>
    </row>
    <row r="199" spans="1:27" ht="12.2" hidden="1" customHeight="1">
      <c r="A199" s="278"/>
      <c r="B199" s="502" t="s">
        <v>302</v>
      </c>
      <c r="C199" s="503"/>
      <c r="D199" s="149" t="s">
        <v>364</v>
      </c>
      <c r="E199" s="198"/>
      <c r="F199" s="198"/>
      <c r="G199" s="198">
        <v>71.099999999999994</v>
      </c>
      <c r="H199" s="198">
        <v>94.4</v>
      </c>
      <c r="I199" s="198">
        <v>70.8</v>
      </c>
      <c r="J199" s="198">
        <v>94.3</v>
      </c>
      <c r="K199" s="198">
        <v>71</v>
      </c>
      <c r="L199" s="198">
        <v>94.3</v>
      </c>
      <c r="M199" s="198">
        <v>72.2</v>
      </c>
      <c r="N199" s="198">
        <v>93.3</v>
      </c>
      <c r="O199" s="167">
        <v>70.5</v>
      </c>
      <c r="P199" s="167">
        <v>93.2</v>
      </c>
      <c r="Q199" s="179">
        <v>72.599999999999994</v>
      </c>
      <c r="R199" s="167">
        <v>94</v>
      </c>
      <c r="S199" s="179">
        <v>73.7</v>
      </c>
      <c r="T199" s="167">
        <v>92.3</v>
      </c>
      <c r="U199" s="167">
        <v>73.3</v>
      </c>
      <c r="V199" s="167">
        <v>92.8</v>
      </c>
      <c r="W199" s="167"/>
      <c r="X199" s="167"/>
      <c r="Y199" s="235"/>
      <c r="Z199" s="276"/>
      <c r="AA199" s="276"/>
    </row>
    <row r="200" spans="1:27" ht="12.2" hidden="1" customHeight="1">
      <c r="A200" s="278"/>
      <c r="B200" s="502" t="s">
        <v>303</v>
      </c>
      <c r="C200" s="503"/>
      <c r="D200" s="149" t="s">
        <v>364</v>
      </c>
      <c r="E200" s="198"/>
      <c r="F200" s="198"/>
      <c r="G200" s="198">
        <v>65.5</v>
      </c>
      <c r="H200" s="198">
        <v>93.2</v>
      </c>
      <c r="I200" s="198">
        <v>64.7</v>
      </c>
      <c r="J200" s="198">
        <v>93</v>
      </c>
      <c r="K200" s="198">
        <v>65.2</v>
      </c>
      <c r="L200" s="198">
        <v>93.1</v>
      </c>
      <c r="M200" s="167">
        <v>67.7</v>
      </c>
      <c r="N200" s="167">
        <v>92.3</v>
      </c>
      <c r="O200" s="167">
        <v>70.8</v>
      </c>
      <c r="P200" s="167">
        <v>93</v>
      </c>
      <c r="Q200" s="179">
        <v>71</v>
      </c>
      <c r="R200" s="167">
        <v>93.2</v>
      </c>
      <c r="S200" s="179">
        <v>72.2</v>
      </c>
      <c r="T200" s="167">
        <v>93.8</v>
      </c>
      <c r="U200" s="167">
        <v>71.400000000000006</v>
      </c>
      <c r="V200" s="167">
        <v>93.2</v>
      </c>
      <c r="W200" s="167"/>
      <c r="X200" s="167"/>
      <c r="Y200" s="235"/>
      <c r="Z200" s="276"/>
      <c r="AA200" s="276"/>
    </row>
    <row r="201" spans="1:27" ht="12.2" hidden="1" customHeight="1">
      <c r="A201" s="278"/>
      <c r="B201" s="502" t="s">
        <v>304</v>
      </c>
      <c r="C201" s="503"/>
      <c r="D201" s="149" t="s">
        <v>364</v>
      </c>
      <c r="E201" s="198"/>
      <c r="F201" s="198"/>
      <c r="G201" s="198">
        <v>57.5</v>
      </c>
      <c r="H201" s="198">
        <v>88.9</v>
      </c>
      <c r="I201" s="198">
        <v>57.8</v>
      </c>
      <c r="J201" s="198">
        <v>89.8</v>
      </c>
      <c r="K201" s="167">
        <v>60.8</v>
      </c>
      <c r="L201" s="167">
        <v>88.5</v>
      </c>
      <c r="M201" s="167">
        <v>62.9</v>
      </c>
      <c r="N201" s="167">
        <v>89.8</v>
      </c>
      <c r="O201" s="167">
        <v>64.099999999999994</v>
      </c>
      <c r="P201" s="167">
        <v>90.9</v>
      </c>
      <c r="Q201" s="179">
        <v>64.900000000000006</v>
      </c>
      <c r="R201" s="167">
        <v>90.4</v>
      </c>
      <c r="S201" s="179">
        <v>65.5</v>
      </c>
      <c r="T201" s="167">
        <v>90.7</v>
      </c>
      <c r="U201" s="167">
        <v>68.099999999999994</v>
      </c>
      <c r="V201" s="317">
        <v>90.8</v>
      </c>
      <c r="W201" s="167"/>
      <c r="X201" s="317"/>
      <c r="Y201" s="235"/>
      <c r="Z201" s="276"/>
      <c r="AA201" s="276"/>
    </row>
    <row r="202" spans="1:27" ht="12.2" hidden="1" customHeight="1">
      <c r="A202" s="278"/>
      <c r="B202" s="502" t="s">
        <v>305</v>
      </c>
      <c r="C202" s="503"/>
      <c r="D202" s="149" t="s">
        <v>364</v>
      </c>
      <c r="E202" s="198"/>
      <c r="F202" s="198"/>
      <c r="G202" s="198">
        <v>44.4</v>
      </c>
      <c r="H202" s="198">
        <v>82.5</v>
      </c>
      <c r="I202" s="198">
        <v>44.4</v>
      </c>
      <c r="J202" s="198">
        <v>81.400000000000006</v>
      </c>
      <c r="K202" s="167">
        <v>45.8</v>
      </c>
      <c r="L202" s="167">
        <v>79.5</v>
      </c>
      <c r="M202" s="167">
        <v>47.7</v>
      </c>
      <c r="N202" s="167">
        <v>78.099999999999994</v>
      </c>
      <c r="O202" s="167">
        <v>50.5</v>
      </c>
      <c r="P202" s="167">
        <v>81.400000000000006</v>
      </c>
      <c r="Q202" s="167">
        <v>50.4</v>
      </c>
      <c r="R202" s="167">
        <v>80.3</v>
      </c>
      <c r="S202" s="167">
        <v>53.3</v>
      </c>
      <c r="T202" s="167">
        <v>80</v>
      </c>
      <c r="U202" s="167">
        <v>52.3</v>
      </c>
      <c r="V202" s="167">
        <v>80.599999999999994</v>
      </c>
      <c r="W202" s="167"/>
      <c r="X202" s="167"/>
      <c r="Y202" s="235"/>
      <c r="Z202" s="276"/>
      <c r="AA202" s="276"/>
    </row>
    <row r="203" spans="1:27" ht="12.2" hidden="1" customHeight="1">
      <c r="A203" s="278"/>
      <c r="B203" s="502" t="s">
        <v>306</v>
      </c>
      <c r="C203" s="503"/>
      <c r="D203" s="149" t="s">
        <v>364</v>
      </c>
      <c r="E203" s="198"/>
      <c r="F203" s="198"/>
      <c r="G203" s="198">
        <v>27</v>
      </c>
      <c r="H203" s="198">
        <v>66.7</v>
      </c>
      <c r="I203" s="198">
        <v>32.299999999999997</v>
      </c>
      <c r="J203" s="198">
        <v>68.3</v>
      </c>
      <c r="K203" s="167">
        <v>30.7</v>
      </c>
      <c r="L203" s="167">
        <v>66.900000000000006</v>
      </c>
      <c r="M203" s="167">
        <v>33.1</v>
      </c>
      <c r="N203" s="167">
        <v>67.900000000000006</v>
      </c>
      <c r="O203" s="167">
        <v>33.200000000000003</v>
      </c>
      <c r="P203" s="167">
        <v>67.2</v>
      </c>
      <c r="Q203" s="179">
        <v>34.700000000000003</v>
      </c>
      <c r="R203" s="167">
        <v>67.7</v>
      </c>
      <c r="S203" s="179">
        <v>35.6</v>
      </c>
      <c r="T203" s="167">
        <v>65.2</v>
      </c>
      <c r="U203" s="167">
        <v>35.9</v>
      </c>
      <c r="V203" s="167">
        <v>68.5</v>
      </c>
      <c r="W203" s="167"/>
      <c r="X203" s="167"/>
      <c r="Y203" s="235"/>
      <c r="Z203" s="276"/>
      <c r="AA203" s="276"/>
    </row>
    <row r="204" spans="1:27" ht="12.2" hidden="1" customHeight="1">
      <c r="A204" s="278"/>
      <c r="B204" s="502" t="s">
        <v>307</v>
      </c>
      <c r="C204" s="503"/>
      <c r="D204" s="149" t="s">
        <v>364</v>
      </c>
      <c r="E204" s="198"/>
      <c r="F204" s="198"/>
      <c r="G204" s="198">
        <v>16.8</v>
      </c>
      <c r="H204" s="198">
        <v>42.6</v>
      </c>
      <c r="I204" s="198">
        <v>17.8</v>
      </c>
      <c r="J204" s="198">
        <v>42.9</v>
      </c>
      <c r="K204" s="167">
        <v>18.899999999999999</v>
      </c>
      <c r="L204" s="167">
        <v>44.3</v>
      </c>
      <c r="M204" s="167">
        <v>20.2</v>
      </c>
      <c r="N204" s="167">
        <v>45.3</v>
      </c>
      <c r="O204" s="167">
        <v>17.5</v>
      </c>
      <c r="P204" s="167">
        <v>44.6</v>
      </c>
      <c r="Q204" s="179">
        <v>19</v>
      </c>
      <c r="R204" s="167">
        <v>44.9</v>
      </c>
      <c r="S204" s="179">
        <v>19.8</v>
      </c>
      <c r="T204" s="167">
        <v>46.2</v>
      </c>
      <c r="U204" s="167">
        <v>22.3</v>
      </c>
      <c r="V204" s="167">
        <v>47.2</v>
      </c>
      <c r="W204" s="167"/>
      <c r="X204" s="167"/>
      <c r="Y204" s="235"/>
      <c r="Z204" s="276"/>
      <c r="AA204" s="276"/>
    </row>
    <row r="205" spans="1:27" ht="12.2" hidden="1" customHeight="1">
      <c r="A205" s="278"/>
      <c r="B205" s="502" t="s">
        <v>349</v>
      </c>
      <c r="C205" s="503"/>
      <c r="D205" s="149" t="s">
        <v>364</v>
      </c>
      <c r="E205" s="198"/>
      <c r="F205" s="198"/>
      <c r="G205" s="198">
        <v>4</v>
      </c>
      <c r="H205" s="198">
        <v>9.9</v>
      </c>
      <c r="I205" s="198">
        <v>4.5999999999999996</v>
      </c>
      <c r="J205" s="198">
        <v>9.6999999999999993</v>
      </c>
      <c r="K205" s="167">
        <v>4.4000000000000004</v>
      </c>
      <c r="L205" s="167">
        <v>10.5</v>
      </c>
      <c r="M205" s="167">
        <v>4.8</v>
      </c>
      <c r="N205" s="167">
        <v>11.5</v>
      </c>
      <c r="O205" s="167">
        <v>4.7</v>
      </c>
      <c r="P205" s="167">
        <v>10.199999999999999</v>
      </c>
      <c r="Q205" s="179">
        <v>4.4000000000000004</v>
      </c>
      <c r="R205" s="167">
        <v>10.5</v>
      </c>
      <c r="S205" s="179">
        <v>5.3</v>
      </c>
      <c r="T205" s="167">
        <v>11.8</v>
      </c>
      <c r="U205" s="167">
        <v>4.5</v>
      </c>
      <c r="V205" s="167">
        <v>11.3</v>
      </c>
      <c r="W205" s="167"/>
      <c r="X205" s="167"/>
      <c r="Y205" s="235"/>
      <c r="Z205" s="276"/>
      <c r="AA205" s="276"/>
    </row>
    <row r="206" spans="1:27" ht="12.2" hidden="1" customHeight="1">
      <c r="A206" s="278">
        <v>65</v>
      </c>
      <c r="B206" s="377" t="s">
        <v>655</v>
      </c>
      <c r="C206" s="378"/>
      <c r="D206" s="149" t="s">
        <v>495</v>
      </c>
      <c r="E206" s="259">
        <v>530</v>
      </c>
      <c r="F206" s="259">
        <v>704</v>
      </c>
      <c r="G206" s="259">
        <v>530</v>
      </c>
      <c r="H206" s="259">
        <v>702</v>
      </c>
      <c r="I206" s="259">
        <v>534</v>
      </c>
      <c r="J206" s="259">
        <v>708</v>
      </c>
      <c r="K206" s="259">
        <v>537</v>
      </c>
      <c r="L206" s="259">
        <v>692</v>
      </c>
      <c r="M206" s="259">
        <v>551</v>
      </c>
      <c r="N206" s="259">
        <v>703</v>
      </c>
      <c r="O206" s="259">
        <v>558</v>
      </c>
      <c r="P206" s="259">
        <v>713</v>
      </c>
      <c r="Q206" s="259">
        <v>562</v>
      </c>
      <c r="R206" s="196">
        <v>722</v>
      </c>
      <c r="S206" s="259">
        <v>575</v>
      </c>
      <c r="T206" s="196">
        <v>719</v>
      </c>
      <c r="U206" s="196">
        <v>573</v>
      </c>
      <c r="V206" s="196">
        <v>727</v>
      </c>
      <c r="W206" s="196"/>
      <c r="X206" s="196"/>
      <c r="Y206" s="235"/>
      <c r="Z206" s="276" t="s">
        <v>555</v>
      </c>
      <c r="AA206" s="276"/>
    </row>
    <row r="207" spans="1:27" ht="12.2" hidden="1" customHeight="1">
      <c r="A207" s="278">
        <v>66</v>
      </c>
      <c r="B207" s="381" t="s">
        <v>654</v>
      </c>
      <c r="C207" s="394"/>
      <c r="D207" s="149" t="s">
        <v>364</v>
      </c>
      <c r="E207" s="197"/>
      <c r="F207" s="197"/>
      <c r="G207" s="197">
        <v>43.012387958563437</v>
      </c>
      <c r="H207" s="197">
        <v>56.987693194129413</v>
      </c>
      <c r="I207" s="197">
        <v>43.007808979360604</v>
      </c>
      <c r="J207" s="197">
        <v>56.992191020639389</v>
      </c>
      <c r="K207" s="197">
        <v>43.689804348886753</v>
      </c>
      <c r="L207" s="197">
        <v>56.310276969115414</v>
      </c>
      <c r="M207" s="197">
        <v>43.926714892727723</v>
      </c>
      <c r="N207" s="197">
        <v>56.073364872507234</v>
      </c>
      <c r="O207" s="197">
        <v>43.9</v>
      </c>
      <c r="P207" s="197">
        <v>56.1</v>
      </c>
      <c r="Q207" s="197">
        <v>43.77</v>
      </c>
      <c r="R207" s="197">
        <v>56.23</v>
      </c>
      <c r="S207" s="197">
        <v>44.44</v>
      </c>
      <c r="T207" s="197">
        <v>55.56</v>
      </c>
      <c r="U207" s="197">
        <v>44.08</v>
      </c>
      <c r="V207" s="197">
        <v>55.92</v>
      </c>
      <c r="W207" s="197"/>
      <c r="X207" s="197"/>
      <c r="Y207" s="235"/>
      <c r="Z207" s="276"/>
      <c r="AA207" s="276"/>
    </row>
    <row r="208" spans="1:27" ht="12.2" hidden="1" customHeight="1">
      <c r="A208" s="278">
        <v>67</v>
      </c>
      <c r="B208" s="318" t="s">
        <v>796</v>
      </c>
      <c r="C208" s="319"/>
      <c r="D208" s="149"/>
      <c r="E208" s="198"/>
      <c r="F208" s="198"/>
      <c r="G208" s="198"/>
      <c r="H208" s="198"/>
      <c r="I208" s="198"/>
      <c r="J208" s="19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235"/>
      <c r="Z208" s="276" t="s">
        <v>555</v>
      </c>
      <c r="AA208" s="276"/>
    </row>
    <row r="209" spans="1:27" ht="12.2" hidden="1" customHeight="1">
      <c r="A209" s="278"/>
      <c r="B209" s="143"/>
      <c r="C209" s="378" t="s">
        <v>653</v>
      </c>
      <c r="D209" s="149" t="s">
        <v>364</v>
      </c>
      <c r="E209" s="139"/>
      <c r="F209" s="139"/>
      <c r="G209" s="139">
        <v>2.4568976902671227</v>
      </c>
      <c r="H209" s="139">
        <v>4.3399010008145504</v>
      </c>
      <c r="I209" s="139">
        <v>2.3527166448995782</v>
      </c>
      <c r="J209" s="139">
        <v>4.5669037849500018</v>
      </c>
      <c r="K209" s="195">
        <v>2.5294497562682521</v>
      </c>
      <c r="L209" s="195">
        <v>4.9093823559143361</v>
      </c>
      <c r="M209" s="195">
        <v>2.9513346649718541</v>
      </c>
      <c r="N209" s="195">
        <v>4.4918838258326357</v>
      </c>
      <c r="O209" s="195">
        <v>2.41</v>
      </c>
      <c r="P209" s="197">
        <v>3.92</v>
      </c>
      <c r="Q209" s="294">
        <v>2.14</v>
      </c>
      <c r="R209" s="295">
        <v>3.74</v>
      </c>
      <c r="S209" s="294">
        <v>1.91</v>
      </c>
      <c r="T209" s="295">
        <v>3.89</v>
      </c>
      <c r="U209" s="295">
        <v>1.92</v>
      </c>
      <c r="V209" s="295">
        <v>4.4000000000000004</v>
      </c>
      <c r="W209" s="295"/>
      <c r="X209" s="295"/>
      <c r="Y209" s="235"/>
      <c r="Z209" s="276"/>
      <c r="AA209" s="276"/>
    </row>
    <row r="210" spans="1:27" ht="12.2" hidden="1" customHeight="1">
      <c r="A210" s="278"/>
      <c r="B210" s="143"/>
      <c r="C210" s="378" t="s">
        <v>652</v>
      </c>
      <c r="D210" s="149" t="s">
        <v>364</v>
      </c>
      <c r="E210" s="139"/>
      <c r="F210" s="139"/>
      <c r="G210" s="139">
        <v>25.26140621639265</v>
      </c>
      <c r="H210" s="139">
        <v>46.232989855146755</v>
      </c>
      <c r="I210" s="139">
        <v>23.772654299966696</v>
      </c>
      <c r="J210" s="139">
        <v>46.032763552877185</v>
      </c>
      <c r="K210" s="195">
        <v>22.819768794518971</v>
      </c>
      <c r="L210" s="195">
        <v>44.431672130200589</v>
      </c>
      <c r="M210" s="195">
        <v>24.185218812420555</v>
      </c>
      <c r="N210" s="195">
        <v>45.253841153149679</v>
      </c>
      <c r="O210" s="195">
        <v>23.62</v>
      </c>
      <c r="P210" s="197">
        <v>46.72</v>
      </c>
      <c r="Q210" s="294">
        <v>23.31</v>
      </c>
      <c r="R210" s="295">
        <v>47.23</v>
      </c>
      <c r="S210" s="294">
        <v>22.26</v>
      </c>
      <c r="T210" s="295">
        <v>47.29</v>
      </c>
      <c r="U210" s="295">
        <v>22.55</v>
      </c>
      <c r="V210" s="295">
        <v>47.25</v>
      </c>
      <c r="W210" s="295"/>
      <c r="X210" s="295"/>
      <c r="Y210" s="235"/>
      <c r="Z210" s="276"/>
      <c r="AA210" s="276"/>
    </row>
    <row r="211" spans="1:27" ht="12.2" hidden="1" customHeight="1">
      <c r="A211" s="278"/>
      <c r="B211" s="143"/>
      <c r="C211" s="378" t="s">
        <v>651</v>
      </c>
      <c r="D211" s="149" t="s">
        <v>364</v>
      </c>
      <c r="E211" s="139"/>
      <c r="F211" s="139"/>
      <c r="G211" s="139">
        <v>72.28169609334023</v>
      </c>
      <c r="H211" s="139">
        <v>49.427109144038695</v>
      </c>
      <c r="I211" s="139">
        <v>73.874629055133738</v>
      </c>
      <c r="J211" s="139">
        <v>49.400332662172815</v>
      </c>
      <c r="K211" s="195">
        <v>74.650781449212772</v>
      </c>
      <c r="L211" s="195">
        <v>50.658945513885079</v>
      </c>
      <c r="M211" s="195">
        <v>72.863446522607589</v>
      </c>
      <c r="N211" s="195">
        <v>50.254275021017705</v>
      </c>
      <c r="O211" s="195">
        <v>73.97</v>
      </c>
      <c r="P211" s="197">
        <v>49.36</v>
      </c>
      <c r="Q211" s="294">
        <v>74.55</v>
      </c>
      <c r="R211" s="295">
        <v>49.03</v>
      </c>
      <c r="S211" s="294">
        <v>75.83</v>
      </c>
      <c r="T211" s="295">
        <v>48.82</v>
      </c>
      <c r="U211" s="295">
        <v>75.53</v>
      </c>
      <c r="V211" s="295">
        <v>48.35</v>
      </c>
      <c r="W211" s="295"/>
      <c r="X211" s="295"/>
      <c r="Y211" s="235"/>
      <c r="Z211" s="276"/>
      <c r="AA211" s="276"/>
    </row>
    <row r="212" spans="1:27" ht="12.2" hidden="1" customHeight="1">
      <c r="A212" s="278">
        <v>68</v>
      </c>
      <c r="B212" s="318" t="s">
        <v>773</v>
      </c>
      <c r="C212" s="319"/>
      <c r="D212" s="149"/>
      <c r="E212" s="198"/>
      <c r="F212" s="198"/>
      <c r="G212" s="195"/>
      <c r="H212" s="195"/>
      <c r="I212" s="195"/>
      <c r="J212" s="195"/>
      <c r="K212" s="195"/>
      <c r="L212" s="195"/>
      <c r="M212" s="195"/>
      <c r="N212" s="195"/>
      <c r="O212" s="195"/>
      <c r="P212" s="197"/>
      <c r="Q212" s="195"/>
      <c r="R212" s="197"/>
      <c r="S212" s="195"/>
      <c r="T212" s="197"/>
      <c r="U212" s="197"/>
      <c r="V212" s="197"/>
      <c r="W212" s="197"/>
      <c r="X212" s="197"/>
      <c r="Y212" s="235"/>
      <c r="Z212" s="276" t="s">
        <v>555</v>
      </c>
      <c r="AA212" s="276"/>
    </row>
    <row r="213" spans="1:27" ht="12.2" hidden="1" customHeight="1">
      <c r="A213" s="278"/>
      <c r="B213" s="143"/>
      <c r="C213" s="378" t="s">
        <v>650</v>
      </c>
      <c r="D213" s="149" t="s">
        <v>364</v>
      </c>
      <c r="E213" s="139">
        <v>1.1320754716981132</v>
      </c>
      <c r="F213" s="139">
        <v>5.9659090909090908</v>
      </c>
      <c r="G213" s="139">
        <v>1.5525887800036979</v>
      </c>
      <c r="H213" s="139">
        <v>5.9587484406773861</v>
      </c>
      <c r="I213" s="139">
        <v>1.634215617667641</v>
      </c>
      <c r="J213" s="139">
        <v>6.3536215840706216</v>
      </c>
      <c r="K213" s="139">
        <v>1.4415443975200599</v>
      </c>
      <c r="L213" s="139">
        <v>6.703106271751845</v>
      </c>
      <c r="M213" s="139">
        <v>1.4418013437443256</v>
      </c>
      <c r="N213" s="139">
        <v>6.1357451645070471</v>
      </c>
      <c r="O213" s="296">
        <v>1.66</v>
      </c>
      <c r="P213" s="139">
        <v>5.19</v>
      </c>
      <c r="Q213" s="294">
        <v>1.37</v>
      </c>
      <c r="R213" s="295">
        <v>4.29</v>
      </c>
      <c r="S213" s="294">
        <v>1.22</v>
      </c>
      <c r="T213" s="295">
        <v>4.03</v>
      </c>
      <c r="U213" s="295">
        <v>1.05</v>
      </c>
      <c r="V213" s="295">
        <v>3.43</v>
      </c>
      <c r="W213" s="295"/>
      <c r="X213" s="295"/>
      <c r="Y213" s="235"/>
      <c r="Z213" s="276"/>
      <c r="AA213" s="276"/>
    </row>
    <row r="214" spans="1:27" ht="12.2" hidden="1" customHeight="1">
      <c r="A214" s="278"/>
      <c r="B214" s="143"/>
      <c r="C214" s="378" t="s">
        <v>350</v>
      </c>
      <c r="D214" s="149" t="s">
        <v>357</v>
      </c>
      <c r="E214" s="139">
        <v>25.283018867924529</v>
      </c>
      <c r="F214" s="139">
        <v>25.426136363636363</v>
      </c>
      <c r="G214" s="139">
        <v>10.253048009690238</v>
      </c>
      <c r="H214" s="139">
        <v>8.2595681174775137</v>
      </c>
      <c r="I214" s="139">
        <v>10.500406027924242</v>
      </c>
      <c r="J214" s="139">
        <v>8.322767026344696</v>
      </c>
      <c r="K214" s="139">
        <v>10.303552583333179</v>
      </c>
      <c r="L214" s="139">
        <v>8.678498707525236</v>
      </c>
      <c r="M214" s="139">
        <v>10.006173960414019</v>
      </c>
      <c r="N214" s="139">
        <v>8.5612799244358655</v>
      </c>
      <c r="O214" s="296">
        <v>12.85</v>
      </c>
      <c r="P214" s="139">
        <v>9.8800000000000008</v>
      </c>
      <c r="Q214" s="294">
        <v>13.91</v>
      </c>
      <c r="R214" s="295">
        <v>9.57</v>
      </c>
      <c r="S214" s="294">
        <v>13.74</v>
      </c>
      <c r="T214" s="295">
        <v>9.32</v>
      </c>
      <c r="U214" s="295">
        <v>14.63</v>
      </c>
      <c r="V214" s="295">
        <v>10.029999999999999</v>
      </c>
      <c r="W214" s="295"/>
      <c r="X214" s="295"/>
      <c r="Y214" s="235"/>
      <c r="Z214" s="276"/>
      <c r="AA214" s="276"/>
    </row>
    <row r="215" spans="1:27" ht="12.2" hidden="1" customHeight="1">
      <c r="A215" s="278"/>
      <c r="B215" s="143"/>
      <c r="C215" s="378" t="s">
        <v>649</v>
      </c>
      <c r="D215" s="149" t="s">
        <v>364</v>
      </c>
      <c r="E215" s="139">
        <v>27.358490566037734</v>
      </c>
      <c r="F215" s="139">
        <v>25.71022727272727</v>
      </c>
      <c r="G215" s="297">
        <v>17.211868276171753</v>
      </c>
      <c r="H215" s="297">
        <v>17.489903564084599</v>
      </c>
      <c r="I215" s="297">
        <v>17.576892707588794</v>
      </c>
      <c r="J215" s="297">
        <v>18.545068946918075</v>
      </c>
      <c r="K215" s="297">
        <v>18.623748536585826</v>
      </c>
      <c r="L215" s="297">
        <v>18.52975580169538</v>
      </c>
      <c r="M215" s="297">
        <v>17.490103504630472</v>
      </c>
      <c r="N215" s="297">
        <v>18.945516153398607</v>
      </c>
      <c r="O215" s="296">
        <v>15.74</v>
      </c>
      <c r="P215" s="139">
        <v>18.86</v>
      </c>
      <c r="Q215" s="294">
        <v>15.46</v>
      </c>
      <c r="R215" s="295">
        <v>18.690000000000001</v>
      </c>
      <c r="S215" s="294">
        <v>15.3</v>
      </c>
      <c r="T215" s="295">
        <v>18.22</v>
      </c>
      <c r="U215" s="295">
        <v>15.33</v>
      </c>
      <c r="V215" s="295">
        <v>17.579999999999998</v>
      </c>
      <c r="W215" s="295"/>
      <c r="X215" s="295"/>
      <c r="Y215" s="235"/>
      <c r="Z215" s="276"/>
      <c r="AA215" s="276"/>
    </row>
    <row r="216" spans="1:27" ht="12.2" hidden="1" customHeight="1">
      <c r="A216" s="278"/>
      <c r="B216" s="143"/>
      <c r="C216" s="378" t="s">
        <v>648</v>
      </c>
      <c r="D216" s="149" t="s">
        <v>364</v>
      </c>
      <c r="E216" s="139">
        <v>21.69811320754717</v>
      </c>
      <c r="F216" s="139">
        <v>4.8295454545454541</v>
      </c>
      <c r="G216" s="139">
        <v>19.939700161126602</v>
      </c>
      <c r="H216" s="139">
        <v>4.5916710811873065</v>
      </c>
      <c r="I216" s="139">
        <v>19.219528259169305</v>
      </c>
      <c r="J216" s="139">
        <v>4.0766647934416405</v>
      </c>
      <c r="K216" s="139">
        <v>20.257374769901968</v>
      </c>
      <c r="L216" s="139">
        <v>4.5239504960503707</v>
      </c>
      <c r="M216" s="139">
        <v>21.88015253313964</v>
      </c>
      <c r="N216" s="139">
        <v>4.7576101135311291</v>
      </c>
      <c r="O216" s="139">
        <v>20.66</v>
      </c>
      <c r="P216" s="139">
        <v>4.67</v>
      </c>
      <c r="Q216" s="294">
        <v>20.58</v>
      </c>
      <c r="R216" s="295">
        <v>4.2300000000000004</v>
      </c>
      <c r="S216" s="294">
        <v>20.7</v>
      </c>
      <c r="T216" s="295">
        <v>4.45</v>
      </c>
      <c r="U216" s="295">
        <v>22.47</v>
      </c>
      <c r="V216" s="295">
        <v>4.8099999999999996</v>
      </c>
      <c r="W216" s="295"/>
      <c r="X216" s="295"/>
      <c r="Y216" s="235"/>
      <c r="Z216" s="276"/>
      <c r="AA216" s="276"/>
    </row>
    <row r="217" spans="1:27" ht="12.2" hidden="1" customHeight="1">
      <c r="A217" s="278"/>
      <c r="B217" s="143"/>
      <c r="C217" s="378" t="s">
        <v>647</v>
      </c>
      <c r="D217" s="149" t="s">
        <v>364</v>
      </c>
      <c r="E217" s="139">
        <v>28.490566037735849</v>
      </c>
      <c r="F217" s="139">
        <v>15.056818181818182</v>
      </c>
      <c r="G217" s="297">
        <v>28.563369545939949</v>
      </c>
      <c r="H217" s="297">
        <v>14.927630342281992</v>
      </c>
      <c r="I217" s="297">
        <v>29.005175452711786</v>
      </c>
      <c r="J217" s="297">
        <v>15.317709318776776</v>
      </c>
      <c r="K217" s="297">
        <v>28.516707583323875</v>
      </c>
      <c r="L217" s="297">
        <v>15.675769347408556</v>
      </c>
      <c r="M217" s="297">
        <v>26.950971490829851</v>
      </c>
      <c r="N217" s="297">
        <v>15.309561167545541</v>
      </c>
      <c r="O217" s="139">
        <v>26.81</v>
      </c>
      <c r="P217" s="139">
        <v>14.65</v>
      </c>
      <c r="Q217" s="294">
        <v>27.16</v>
      </c>
      <c r="R217" s="295">
        <v>15.81</v>
      </c>
      <c r="S217" s="294">
        <v>28.17</v>
      </c>
      <c r="T217" s="295">
        <v>16.13</v>
      </c>
      <c r="U217" s="295">
        <v>26.66</v>
      </c>
      <c r="V217" s="295">
        <v>16.21</v>
      </c>
      <c r="W217" s="295"/>
      <c r="X217" s="295"/>
      <c r="Y217" s="235"/>
      <c r="Z217" s="276"/>
      <c r="AA217" s="276"/>
    </row>
    <row r="218" spans="1:27" ht="12.2" hidden="1" customHeight="1">
      <c r="A218" s="278"/>
      <c r="B218" s="143"/>
      <c r="C218" s="378" t="s">
        <v>646</v>
      </c>
      <c r="D218" s="149" t="s">
        <v>364</v>
      </c>
      <c r="E218" s="139">
        <v>2.6415094339622645</v>
      </c>
      <c r="F218" s="139">
        <v>4.4034090909090908</v>
      </c>
      <c r="G218" s="139">
        <v>2.3270907780490475</v>
      </c>
      <c r="H218" s="139">
        <v>4.193794608019048</v>
      </c>
      <c r="I218" s="139">
        <v>2.1970414223326582</v>
      </c>
      <c r="J218" s="139">
        <v>4.3659792213220072</v>
      </c>
      <c r="K218" s="139">
        <v>2.4211245349181327</v>
      </c>
      <c r="L218" s="139">
        <v>4.7977529712478519</v>
      </c>
      <c r="M218" s="139">
        <v>2.8678046123116028</v>
      </c>
      <c r="N218" s="139">
        <v>4.4601616833504272</v>
      </c>
      <c r="O218" s="139">
        <v>2.1</v>
      </c>
      <c r="P218" s="139">
        <v>3.62</v>
      </c>
      <c r="Q218" s="294">
        <v>1.69</v>
      </c>
      <c r="R218" s="295">
        <v>3.45</v>
      </c>
      <c r="S218" s="294">
        <v>1.57</v>
      </c>
      <c r="T218" s="295">
        <v>3.62</v>
      </c>
      <c r="U218" s="295">
        <v>1.74</v>
      </c>
      <c r="V218" s="295">
        <v>4.12</v>
      </c>
      <c r="W218" s="295"/>
      <c r="X218" s="295"/>
      <c r="Y218" s="235"/>
      <c r="Z218" s="276"/>
      <c r="AA218" s="276"/>
    </row>
    <row r="219" spans="1:27" ht="12.2" hidden="1" customHeight="1">
      <c r="A219" s="278"/>
      <c r="B219" s="143"/>
      <c r="C219" s="378" t="s">
        <v>645</v>
      </c>
      <c r="D219" s="149" t="s">
        <v>364</v>
      </c>
      <c r="E219" s="139">
        <v>20.754716981132077</v>
      </c>
      <c r="F219" s="139">
        <v>44.31818181818182</v>
      </c>
      <c r="G219" s="139">
        <v>20.152334449018714</v>
      </c>
      <c r="H219" s="139">
        <v>44.578683846272149</v>
      </c>
      <c r="I219" s="139">
        <v>19.866740512605574</v>
      </c>
      <c r="J219" s="139">
        <v>43.018189109126183</v>
      </c>
      <c r="K219" s="139">
        <v>18.43594759441697</v>
      </c>
      <c r="L219" s="139">
        <v>41.091166404320767</v>
      </c>
      <c r="M219" s="139">
        <v>19.362992554930088</v>
      </c>
      <c r="N219" s="139">
        <v>41.830125793231367</v>
      </c>
      <c r="O219" s="139">
        <v>20.18</v>
      </c>
      <c r="P219" s="139">
        <v>43.13</v>
      </c>
      <c r="Q219" s="294">
        <v>19.829999999999998</v>
      </c>
      <c r="R219" s="295">
        <v>43.96</v>
      </c>
      <c r="S219" s="294">
        <v>19.3</v>
      </c>
      <c r="T219" s="295">
        <v>44.23</v>
      </c>
      <c r="U219" s="295">
        <v>18.12</v>
      </c>
      <c r="V219" s="295">
        <v>43.82</v>
      </c>
      <c r="W219" s="295"/>
      <c r="X219" s="295"/>
      <c r="Y219" s="235"/>
      <c r="Z219" s="276"/>
      <c r="AA219" s="276"/>
    </row>
    <row r="220" spans="1:27" ht="12.2" hidden="1" customHeight="1">
      <c r="A220" s="278">
        <v>69</v>
      </c>
      <c r="B220" s="318" t="s">
        <v>775</v>
      </c>
      <c r="C220" s="319"/>
      <c r="D220" s="149"/>
      <c r="E220" s="198"/>
      <c r="F220" s="198"/>
      <c r="G220" s="139"/>
      <c r="H220" s="139"/>
      <c r="I220" s="139"/>
      <c r="J220" s="139"/>
      <c r="K220" s="139"/>
      <c r="L220" s="139"/>
      <c r="M220" s="139"/>
      <c r="N220" s="139"/>
      <c r="O220" s="195"/>
      <c r="P220" s="197"/>
      <c r="Q220" s="195"/>
      <c r="R220" s="197"/>
      <c r="S220" s="195"/>
      <c r="T220" s="197"/>
      <c r="U220" s="197"/>
      <c r="V220" s="197"/>
      <c r="W220" s="197"/>
      <c r="X220" s="197"/>
      <c r="Y220" s="235"/>
      <c r="Z220" s="276" t="s">
        <v>555</v>
      </c>
      <c r="AA220" s="276"/>
    </row>
    <row r="221" spans="1:27" ht="12.2" hidden="1" customHeight="1">
      <c r="A221" s="278"/>
      <c r="B221" s="143"/>
      <c r="C221" s="378" t="s">
        <v>644</v>
      </c>
      <c r="D221" s="149" t="s">
        <v>364</v>
      </c>
      <c r="E221" s="139"/>
      <c r="F221" s="139"/>
      <c r="G221" s="139">
        <v>2.4184084314117635</v>
      </c>
      <c r="H221" s="139">
        <v>6.7570646570629487</v>
      </c>
      <c r="I221" s="139">
        <v>2.4066042219419734</v>
      </c>
      <c r="J221" s="139">
        <v>7.0169691595620627</v>
      </c>
      <c r="K221" s="139">
        <v>2.3155912007162125</v>
      </c>
      <c r="L221" s="139">
        <v>7.0221092610510221</v>
      </c>
      <c r="M221" s="139">
        <v>2.1901216633375702</v>
      </c>
      <c r="N221" s="139">
        <v>6.9037525960909285</v>
      </c>
      <c r="O221" s="195">
        <v>2.14</v>
      </c>
      <c r="P221" s="197">
        <v>6.29</v>
      </c>
      <c r="Q221" s="294">
        <v>1.73</v>
      </c>
      <c r="R221" s="295">
        <v>5.97</v>
      </c>
      <c r="S221" s="294">
        <v>1.91</v>
      </c>
      <c r="T221" s="295">
        <v>5.98</v>
      </c>
      <c r="U221" s="295">
        <v>1.75</v>
      </c>
      <c r="V221" s="295">
        <v>5.77</v>
      </c>
      <c r="W221" s="295"/>
      <c r="X221" s="295"/>
      <c r="Y221" s="235"/>
      <c r="Z221" s="276"/>
      <c r="AA221" s="276"/>
    </row>
    <row r="222" spans="1:27" ht="12.2" hidden="1" customHeight="1">
      <c r="A222" s="278"/>
      <c r="B222" s="143"/>
      <c r="C222" s="378" t="s">
        <v>643</v>
      </c>
      <c r="D222" s="149" t="s">
        <v>364</v>
      </c>
      <c r="E222" s="139"/>
      <c r="F222" s="139"/>
      <c r="G222" s="195">
        <v>9.6866521514363662</v>
      </c>
      <c r="H222" s="195">
        <v>16.268078174040344</v>
      </c>
      <c r="I222" s="195">
        <v>10.101114050811494</v>
      </c>
      <c r="J222" s="195">
        <v>15.848613295755875</v>
      </c>
      <c r="K222" s="195">
        <v>9.2290482828963398</v>
      </c>
      <c r="L222" s="195">
        <v>15.66493855329473</v>
      </c>
      <c r="M222" s="195">
        <v>8.6344652260759052</v>
      </c>
      <c r="N222" s="195">
        <v>15.118495547526248</v>
      </c>
      <c r="O222" s="195">
        <v>8.93</v>
      </c>
      <c r="P222" s="197">
        <v>14.56</v>
      </c>
      <c r="Q222" s="294">
        <v>9.16</v>
      </c>
      <c r="R222" s="295">
        <v>14.17</v>
      </c>
      <c r="S222" s="294">
        <v>9.2200000000000006</v>
      </c>
      <c r="T222" s="295">
        <v>15.02</v>
      </c>
      <c r="U222" s="295">
        <v>7.87</v>
      </c>
      <c r="V222" s="295">
        <v>14.01</v>
      </c>
      <c r="W222" s="295"/>
      <c r="X222" s="295"/>
      <c r="Y222" s="235"/>
      <c r="Z222" s="276"/>
      <c r="AA222" s="276"/>
    </row>
    <row r="223" spans="1:27" ht="12.2" hidden="1" customHeight="1">
      <c r="A223" s="278"/>
      <c r="B223" s="143"/>
      <c r="C223" s="378" t="s">
        <v>642</v>
      </c>
      <c r="D223" s="149" t="s">
        <v>364</v>
      </c>
      <c r="E223" s="139"/>
      <c r="F223" s="139"/>
      <c r="G223" s="139">
        <v>68.265794746593514</v>
      </c>
      <c r="H223" s="139">
        <v>65.049812881286428</v>
      </c>
      <c r="I223" s="139">
        <v>68.614041456012401</v>
      </c>
      <c r="J223" s="139">
        <v>65.188089677588806</v>
      </c>
      <c r="K223" s="195">
        <v>68.527800681592723</v>
      </c>
      <c r="L223" s="195">
        <v>64.351091021993739</v>
      </c>
      <c r="M223" s="195">
        <v>69.071363718903214</v>
      </c>
      <c r="N223" s="195">
        <v>65.242823408916337</v>
      </c>
      <c r="O223" s="195">
        <v>69.7</v>
      </c>
      <c r="P223" s="197">
        <v>66.7</v>
      </c>
      <c r="Q223" s="294">
        <v>69.55</v>
      </c>
      <c r="R223" s="295">
        <v>68.88</v>
      </c>
      <c r="S223" s="294">
        <v>70.09</v>
      </c>
      <c r="T223" s="295">
        <v>68.569999999999993</v>
      </c>
      <c r="U223" s="295">
        <v>70.8</v>
      </c>
      <c r="V223" s="295">
        <v>69.64</v>
      </c>
      <c r="W223" s="295"/>
      <c r="X223" s="295"/>
      <c r="Y223" s="235"/>
      <c r="Z223" s="276"/>
      <c r="AA223" s="276"/>
    </row>
    <row r="224" spans="1:27" ht="12.2" hidden="1" customHeight="1">
      <c r="A224" s="278"/>
      <c r="B224" s="143"/>
      <c r="C224" s="378" t="s">
        <v>641</v>
      </c>
      <c r="D224" s="149" t="s">
        <v>364</v>
      </c>
      <c r="E224" s="139"/>
      <c r="F224" s="139"/>
      <c r="G224" s="139">
        <v>9.4660936043681527</v>
      </c>
      <c r="H224" s="139">
        <v>9.4560456148145615</v>
      </c>
      <c r="I224" s="139">
        <v>9.5220097072482552</v>
      </c>
      <c r="J224" s="139">
        <v>9.2806533507665652</v>
      </c>
      <c r="K224" s="195">
        <v>10.64956046389997</v>
      </c>
      <c r="L224" s="195">
        <v>10.395973832801422</v>
      </c>
      <c r="M224" s="195">
        <v>10.849101143998546</v>
      </c>
      <c r="N224" s="195">
        <v>10.361176704884919</v>
      </c>
      <c r="O224" s="195">
        <v>11</v>
      </c>
      <c r="P224" s="197">
        <v>10.14</v>
      </c>
      <c r="Q224" s="294">
        <v>11.65</v>
      </c>
      <c r="R224" s="295">
        <v>8.93</v>
      </c>
      <c r="S224" s="294">
        <v>10.78</v>
      </c>
      <c r="T224" s="295">
        <v>8.1999999999999993</v>
      </c>
      <c r="U224" s="295">
        <v>11.89</v>
      </c>
      <c r="V224" s="295">
        <v>8.11</v>
      </c>
      <c r="W224" s="295"/>
      <c r="X224" s="295"/>
      <c r="Y224" s="235"/>
      <c r="Z224" s="276"/>
      <c r="AA224" s="276"/>
    </row>
    <row r="225" spans="1:27" ht="12.2" hidden="1" customHeight="1">
      <c r="A225" s="278"/>
      <c r="B225" s="143"/>
      <c r="C225" s="378" t="s">
        <v>640</v>
      </c>
      <c r="D225" s="149" t="s">
        <v>364</v>
      </c>
      <c r="E225" s="139"/>
      <c r="F225" s="139"/>
      <c r="G225" s="139">
        <v>10.163051066190205</v>
      </c>
      <c r="H225" s="139">
        <v>2.4689986727957303</v>
      </c>
      <c r="I225" s="139">
        <v>9.3562305639858838</v>
      </c>
      <c r="J225" s="139">
        <v>2.6656745163267095</v>
      </c>
      <c r="K225" s="195">
        <v>9.2779993708947615</v>
      </c>
      <c r="L225" s="195">
        <v>2.5658873308590988</v>
      </c>
      <c r="M225" s="195">
        <v>9.254948247684764</v>
      </c>
      <c r="N225" s="195">
        <v>2.3737517425815815</v>
      </c>
      <c r="O225" s="195">
        <v>8.23</v>
      </c>
      <c r="P225" s="197">
        <v>2.31</v>
      </c>
      <c r="Q225" s="294">
        <v>7.91</v>
      </c>
      <c r="R225" s="295">
        <v>2.0499999999999998</v>
      </c>
      <c r="S225" s="294">
        <v>8</v>
      </c>
      <c r="T225" s="295">
        <v>2.23</v>
      </c>
      <c r="U225" s="295">
        <v>7.69</v>
      </c>
      <c r="V225" s="295">
        <v>2.4700000000000002</v>
      </c>
      <c r="W225" s="295"/>
      <c r="X225" s="295"/>
      <c r="Y225" s="235"/>
      <c r="Z225" s="276"/>
      <c r="AA225" s="276"/>
    </row>
    <row r="226" spans="1:27" ht="12.2" hidden="1" customHeight="1">
      <c r="A226" s="278">
        <v>70</v>
      </c>
      <c r="B226" s="385" t="s">
        <v>639</v>
      </c>
      <c r="C226" s="378"/>
      <c r="D226" s="149" t="s">
        <v>453</v>
      </c>
      <c r="E226" s="139"/>
      <c r="F226" s="139"/>
      <c r="G226" s="139"/>
      <c r="H226" s="139"/>
      <c r="I226" s="139"/>
      <c r="J226" s="139"/>
      <c r="K226" s="255">
        <v>30842</v>
      </c>
      <c r="L226" s="255">
        <v>16984</v>
      </c>
      <c r="M226" s="338">
        <v>28603</v>
      </c>
      <c r="N226" s="338">
        <v>15298</v>
      </c>
      <c r="O226" s="338">
        <v>27137</v>
      </c>
      <c r="P226" s="338">
        <v>14131</v>
      </c>
      <c r="Q226" s="338">
        <v>26318</v>
      </c>
      <c r="R226" s="338">
        <v>13654</v>
      </c>
      <c r="S226" s="338">
        <v>25866</v>
      </c>
      <c r="T226" s="338">
        <v>13459</v>
      </c>
      <c r="U226" s="338">
        <v>25287</v>
      </c>
      <c r="V226" s="338">
        <v>13247</v>
      </c>
      <c r="W226" s="338"/>
      <c r="X226" s="338"/>
      <c r="Y226" s="235"/>
      <c r="Z226" s="253" t="s">
        <v>556</v>
      </c>
      <c r="AA226" s="253"/>
    </row>
    <row r="227" spans="1:27" ht="12.2" hidden="1" customHeight="1">
      <c r="A227" s="278">
        <v>71</v>
      </c>
      <c r="B227" s="379" t="s">
        <v>638</v>
      </c>
      <c r="C227" s="380"/>
      <c r="D227" s="149"/>
      <c r="E227" s="173"/>
      <c r="F227" s="173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239"/>
      <c r="Z227" s="253" t="s">
        <v>556</v>
      </c>
      <c r="AA227" s="253"/>
    </row>
    <row r="228" spans="1:27" ht="12.2" hidden="1" customHeight="1">
      <c r="A228" s="278"/>
      <c r="B228" s="143"/>
      <c r="C228" s="157" t="s">
        <v>637</v>
      </c>
      <c r="D228" s="149" t="s">
        <v>453</v>
      </c>
      <c r="E228" s="171">
        <v>143</v>
      </c>
      <c r="F228" s="171">
        <v>276</v>
      </c>
      <c r="G228" s="135">
        <v>113</v>
      </c>
      <c r="H228" s="135">
        <v>255</v>
      </c>
      <c r="I228" s="135">
        <v>103</v>
      </c>
      <c r="J228" s="135">
        <v>205</v>
      </c>
      <c r="K228" s="135">
        <v>81</v>
      </c>
      <c r="L228" s="135">
        <v>186</v>
      </c>
      <c r="M228" s="135">
        <v>64</v>
      </c>
      <c r="N228" s="135">
        <v>137</v>
      </c>
      <c r="O228" s="135">
        <v>43</v>
      </c>
      <c r="P228" s="135">
        <v>103</v>
      </c>
      <c r="Q228" s="135">
        <v>53</v>
      </c>
      <c r="R228" s="135">
        <v>76</v>
      </c>
      <c r="S228" s="135">
        <v>36</v>
      </c>
      <c r="T228" s="135">
        <v>85</v>
      </c>
      <c r="U228" s="135">
        <v>22</v>
      </c>
      <c r="V228" s="135">
        <v>86</v>
      </c>
      <c r="W228" s="135"/>
      <c r="X228" s="135"/>
      <c r="Y228" s="239"/>
      <c r="Z228" s="253"/>
      <c r="AA228" s="253"/>
    </row>
    <row r="229" spans="1:27" ht="12.2" hidden="1" customHeight="1">
      <c r="A229" s="278"/>
      <c r="B229" s="143"/>
      <c r="C229" s="157" t="s">
        <v>636</v>
      </c>
      <c r="D229" s="149" t="s">
        <v>453</v>
      </c>
      <c r="E229" s="171">
        <v>269</v>
      </c>
      <c r="F229" s="171">
        <v>426</v>
      </c>
      <c r="G229" s="135">
        <v>258</v>
      </c>
      <c r="H229" s="135">
        <v>501</v>
      </c>
      <c r="I229" s="135">
        <v>261</v>
      </c>
      <c r="J229" s="135">
        <v>536</v>
      </c>
      <c r="K229" s="135">
        <v>243</v>
      </c>
      <c r="L229" s="135">
        <v>417</v>
      </c>
      <c r="M229" s="135">
        <v>208</v>
      </c>
      <c r="N229" s="135">
        <v>295</v>
      </c>
      <c r="O229" s="135">
        <v>183</v>
      </c>
      <c r="P229" s="135">
        <v>290</v>
      </c>
      <c r="Q229" s="135">
        <v>206</v>
      </c>
      <c r="R229" s="135">
        <v>385</v>
      </c>
      <c r="S229" s="135">
        <v>233</v>
      </c>
      <c r="T229" s="135">
        <v>408</v>
      </c>
      <c r="U229" s="135">
        <v>232</v>
      </c>
      <c r="V229" s="135">
        <v>342</v>
      </c>
      <c r="W229" s="135"/>
      <c r="X229" s="135"/>
      <c r="Y229" s="239"/>
      <c r="Z229" s="253"/>
      <c r="AA229" s="253"/>
    </row>
    <row r="230" spans="1:27" ht="12.2" hidden="1" customHeight="1">
      <c r="A230" s="278"/>
      <c r="B230" s="143"/>
      <c r="C230" s="157" t="s">
        <v>635</v>
      </c>
      <c r="D230" s="149" t="s">
        <v>453</v>
      </c>
      <c r="E230" s="171">
        <v>409</v>
      </c>
      <c r="F230" s="171">
        <v>3175</v>
      </c>
      <c r="G230" s="135">
        <v>416</v>
      </c>
      <c r="H230" s="135">
        <v>3982</v>
      </c>
      <c r="I230" s="135">
        <v>392</v>
      </c>
      <c r="J230" s="135">
        <v>4342</v>
      </c>
      <c r="K230" s="135">
        <v>351</v>
      </c>
      <c r="L230" s="135">
        <v>4207</v>
      </c>
      <c r="M230" s="135">
        <v>276</v>
      </c>
      <c r="N230" s="135">
        <v>3754</v>
      </c>
      <c r="O230" s="135">
        <v>297</v>
      </c>
      <c r="P230" s="135">
        <v>3352</v>
      </c>
      <c r="Q230" s="135">
        <v>292</v>
      </c>
      <c r="R230" s="135">
        <v>3365</v>
      </c>
      <c r="S230" s="135">
        <v>260</v>
      </c>
      <c r="T230" s="135">
        <v>3256</v>
      </c>
      <c r="U230" s="135">
        <v>218</v>
      </c>
      <c r="V230" s="135">
        <v>3371</v>
      </c>
      <c r="W230" s="135"/>
      <c r="X230" s="135"/>
      <c r="Y230" s="239"/>
      <c r="Z230" s="253"/>
      <c r="AA230" s="253"/>
    </row>
    <row r="231" spans="1:27" ht="12.2" hidden="1" customHeight="1">
      <c r="A231" s="278"/>
      <c r="B231" s="143"/>
      <c r="C231" s="157" t="s">
        <v>634</v>
      </c>
      <c r="D231" s="149" t="s">
        <v>453</v>
      </c>
      <c r="E231" s="171">
        <v>881</v>
      </c>
      <c r="F231" s="171">
        <v>1176</v>
      </c>
      <c r="G231" s="135">
        <v>1103</v>
      </c>
      <c r="H231" s="135">
        <v>1225</v>
      </c>
      <c r="I231" s="135">
        <v>1117</v>
      </c>
      <c r="J231" s="135">
        <v>1353</v>
      </c>
      <c r="K231" s="135">
        <v>1036</v>
      </c>
      <c r="L231" s="135">
        <v>1291</v>
      </c>
      <c r="M231" s="135">
        <v>1132</v>
      </c>
      <c r="N231" s="135">
        <v>1226</v>
      </c>
      <c r="O231" s="135">
        <v>1192</v>
      </c>
      <c r="P231" s="135">
        <v>1194</v>
      </c>
      <c r="Q231" s="135">
        <v>1343</v>
      </c>
      <c r="R231" s="135">
        <v>1188</v>
      </c>
      <c r="S231" s="135">
        <v>1435</v>
      </c>
      <c r="T231" s="135">
        <v>1275</v>
      </c>
      <c r="U231" s="135">
        <v>1550</v>
      </c>
      <c r="V231" s="135">
        <v>1286</v>
      </c>
      <c r="W231" s="135"/>
      <c r="X231" s="135"/>
      <c r="Y231" s="239"/>
      <c r="Z231" s="253"/>
      <c r="AA231" s="253"/>
    </row>
    <row r="232" spans="1:27" ht="12.2" hidden="1" customHeight="1">
      <c r="A232" s="278"/>
      <c r="B232" s="143"/>
      <c r="C232" s="157" t="s">
        <v>633</v>
      </c>
      <c r="D232" s="149" t="s">
        <v>453</v>
      </c>
      <c r="E232" s="171">
        <v>27205</v>
      </c>
      <c r="F232" s="171">
        <v>5119</v>
      </c>
      <c r="G232" s="135">
        <v>27700</v>
      </c>
      <c r="H232" s="135">
        <v>4878</v>
      </c>
      <c r="I232" s="135">
        <v>26552</v>
      </c>
      <c r="J232" s="135">
        <v>4707</v>
      </c>
      <c r="K232" s="135">
        <v>25153</v>
      </c>
      <c r="L232" s="135">
        <v>4161</v>
      </c>
      <c r="M232" s="135">
        <v>23146</v>
      </c>
      <c r="N232" s="135">
        <v>3819</v>
      </c>
      <c r="O232" s="135">
        <v>21818</v>
      </c>
      <c r="P232" s="135">
        <v>3744</v>
      </c>
      <c r="Q232" s="135">
        <v>20941</v>
      </c>
      <c r="R232" s="135">
        <v>3610</v>
      </c>
      <c r="S232" s="135">
        <v>20665</v>
      </c>
      <c r="T232" s="135">
        <v>3514</v>
      </c>
      <c r="U232" s="135">
        <v>20151</v>
      </c>
      <c r="V232" s="135">
        <v>3593</v>
      </c>
      <c r="W232" s="135"/>
      <c r="X232" s="135"/>
      <c r="Y232" s="239"/>
      <c r="Z232" s="253"/>
      <c r="AA232" s="253"/>
    </row>
    <row r="233" spans="1:27" ht="12.2" hidden="1" customHeight="1">
      <c r="A233" s="278"/>
      <c r="B233" s="143"/>
      <c r="C233" s="343" t="s">
        <v>866</v>
      </c>
      <c r="D233" s="149" t="s">
        <v>453</v>
      </c>
      <c r="E233" s="171">
        <v>725</v>
      </c>
      <c r="F233" s="171">
        <v>721</v>
      </c>
      <c r="G233" s="135">
        <v>742</v>
      </c>
      <c r="H233" s="135">
        <v>631</v>
      </c>
      <c r="I233" s="135">
        <v>721</v>
      </c>
      <c r="J233" s="135">
        <v>540</v>
      </c>
      <c r="K233" s="135">
        <v>605</v>
      </c>
      <c r="L233" s="135">
        <v>448</v>
      </c>
      <c r="M233" s="135">
        <v>526</v>
      </c>
      <c r="N233" s="135">
        <v>397</v>
      </c>
      <c r="O233" s="135">
        <v>505</v>
      </c>
      <c r="P233" s="135">
        <v>281</v>
      </c>
      <c r="Q233" s="135">
        <v>391</v>
      </c>
      <c r="R233" s="135">
        <v>215</v>
      </c>
      <c r="S233" s="135">
        <v>357</v>
      </c>
      <c r="T233" s="135">
        <v>228</v>
      </c>
      <c r="U233" s="135">
        <v>358</v>
      </c>
      <c r="V233" s="135">
        <v>194</v>
      </c>
      <c r="W233" s="135"/>
      <c r="X233" s="135"/>
      <c r="Y233" s="239"/>
      <c r="Z233" s="253"/>
      <c r="AA233" s="253"/>
    </row>
    <row r="234" spans="1:27" ht="12.2" hidden="1" customHeight="1">
      <c r="A234" s="278"/>
      <c r="B234" s="143"/>
      <c r="C234" s="157" t="s">
        <v>499</v>
      </c>
      <c r="D234" s="149" t="s">
        <v>453</v>
      </c>
      <c r="E234" s="171">
        <v>4019</v>
      </c>
      <c r="F234" s="171">
        <v>6838</v>
      </c>
      <c r="G234" s="135">
        <v>3640</v>
      </c>
      <c r="H234" s="135">
        <v>6131</v>
      </c>
      <c r="I234" s="135">
        <v>3063</v>
      </c>
      <c r="J234" s="135">
        <v>5487</v>
      </c>
      <c r="K234" s="135">
        <v>2771</v>
      </c>
      <c r="L234" s="135">
        <v>4819</v>
      </c>
      <c r="M234" s="135">
        <v>2467</v>
      </c>
      <c r="N234" s="135">
        <v>4407</v>
      </c>
      <c r="O234" s="135">
        <v>2211</v>
      </c>
      <c r="P234" s="135">
        <v>3992</v>
      </c>
      <c r="Q234" s="135">
        <v>2117</v>
      </c>
      <c r="R234" s="135">
        <v>3647</v>
      </c>
      <c r="S234" s="135">
        <v>1892</v>
      </c>
      <c r="T234" s="135">
        <v>3570</v>
      </c>
      <c r="U234" s="135">
        <v>1771</v>
      </c>
      <c r="V234" s="135">
        <v>3372</v>
      </c>
      <c r="W234" s="135"/>
      <c r="X234" s="135"/>
      <c r="Y234" s="239"/>
      <c r="Z234" s="253"/>
      <c r="AA234" s="253"/>
    </row>
    <row r="235" spans="1:27" ht="12.2" hidden="1" customHeight="1">
      <c r="A235" s="278"/>
      <c r="B235" s="143"/>
      <c r="C235" s="157" t="s">
        <v>500</v>
      </c>
      <c r="D235" s="149" t="s">
        <v>453</v>
      </c>
      <c r="E235" s="171">
        <v>205</v>
      </c>
      <c r="F235" s="171">
        <v>1109</v>
      </c>
      <c r="G235" s="135">
        <v>188</v>
      </c>
      <c r="H235" s="135">
        <v>1041</v>
      </c>
      <c r="I235" s="135">
        <v>147</v>
      </c>
      <c r="J235" s="135">
        <v>912</v>
      </c>
      <c r="K235" s="135">
        <v>120</v>
      </c>
      <c r="L235" s="135">
        <v>744</v>
      </c>
      <c r="M235" s="135">
        <v>134</v>
      </c>
      <c r="N235" s="135">
        <v>608</v>
      </c>
      <c r="O235" s="135">
        <v>183</v>
      </c>
      <c r="P235" s="135">
        <v>529</v>
      </c>
      <c r="Q235" s="135">
        <v>123</v>
      </c>
      <c r="R235" s="135">
        <v>465</v>
      </c>
      <c r="S235" s="135">
        <v>147</v>
      </c>
      <c r="T235" s="135">
        <v>464</v>
      </c>
      <c r="U235" s="135">
        <v>148</v>
      </c>
      <c r="V235" s="135">
        <v>346</v>
      </c>
      <c r="W235" s="135"/>
      <c r="X235" s="135"/>
      <c r="Y235" s="239"/>
      <c r="Z235" s="253"/>
      <c r="AA235" s="253"/>
    </row>
    <row r="236" spans="1:27" ht="12.2" hidden="1" customHeight="1">
      <c r="A236" s="278"/>
      <c r="B236" s="143"/>
      <c r="C236" s="157" t="s">
        <v>501</v>
      </c>
      <c r="D236" s="149" t="s">
        <v>453</v>
      </c>
      <c r="E236" s="171">
        <v>428</v>
      </c>
      <c r="F236" s="171">
        <v>716</v>
      </c>
      <c r="G236" s="135">
        <v>383</v>
      </c>
      <c r="H236" s="135">
        <v>658</v>
      </c>
      <c r="I236" s="135">
        <v>302</v>
      </c>
      <c r="J236" s="135">
        <v>524</v>
      </c>
      <c r="K236" s="135">
        <v>281</v>
      </c>
      <c r="L236" s="135">
        <v>433</v>
      </c>
      <c r="M236" s="135">
        <v>227</v>
      </c>
      <c r="N236" s="135">
        <v>335</v>
      </c>
      <c r="O236" s="135">
        <v>189</v>
      </c>
      <c r="P236" s="135">
        <v>314</v>
      </c>
      <c r="Q236" s="135">
        <v>199</v>
      </c>
      <c r="R236" s="135">
        <v>318</v>
      </c>
      <c r="S236" s="135">
        <v>156</v>
      </c>
      <c r="T236" s="135">
        <v>292</v>
      </c>
      <c r="U236" s="135">
        <v>147</v>
      </c>
      <c r="V236" s="135">
        <v>303</v>
      </c>
      <c r="W236" s="135"/>
      <c r="X236" s="135"/>
      <c r="Y236" s="239"/>
      <c r="Z236" s="253"/>
      <c r="AA236" s="253"/>
    </row>
    <row r="237" spans="1:27" ht="12.2" hidden="1" customHeight="1">
      <c r="A237" s="278"/>
      <c r="B237" s="143"/>
      <c r="C237" s="157" t="s">
        <v>502</v>
      </c>
      <c r="D237" s="149" t="s">
        <v>453</v>
      </c>
      <c r="E237" s="171">
        <v>0</v>
      </c>
      <c r="F237" s="171">
        <v>142</v>
      </c>
      <c r="G237" s="135">
        <v>0</v>
      </c>
      <c r="H237" s="135">
        <v>93</v>
      </c>
      <c r="I237" s="135">
        <v>0</v>
      </c>
      <c r="J237" s="135">
        <v>73</v>
      </c>
      <c r="K237" s="135">
        <v>0</v>
      </c>
      <c r="L237" s="135">
        <v>59</v>
      </c>
      <c r="M237" s="135">
        <v>0</v>
      </c>
      <c r="N237" s="135">
        <v>70</v>
      </c>
      <c r="O237" s="135">
        <v>0</v>
      </c>
      <c r="P237" s="135">
        <v>79</v>
      </c>
      <c r="Q237" s="135">
        <v>2</v>
      </c>
      <c r="R237" s="135">
        <v>38</v>
      </c>
      <c r="S237" s="135">
        <v>4</v>
      </c>
      <c r="T237" s="135">
        <v>28</v>
      </c>
      <c r="U237" s="135">
        <v>4</v>
      </c>
      <c r="V237" s="135">
        <v>15</v>
      </c>
      <c r="W237" s="135"/>
      <c r="X237" s="135"/>
      <c r="Y237" s="239"/>
      <c r="Z237" s="253"/>
      <c r="AA237" s="253"/>
    </row>
    <row r="238" spans="1:27" ht="12.2" hidden="1" customHeight="1">
      <c r="A238" s="202"/>
      <c r="B238" s="241"/>
      <c r="C238" s="310" t="s">
        <v>503</v>
      </c>
      <c r="D238" s="219" t="s">
        <v>453</v>
      </c>
      <c r="E238" s="351">
        <v>0</v>
      </c>
      <c r="F238" s="351">
        <v>0</v>
      </c>
      <c r="G238" s="352">
        <v>0</v>
      </c>
      <c r="H238" s="352">
        <v>0</v>
      </c>
      <c r="I238" s="352">
        <v>87</v>
      </c>
      <c r="J238" s="352">
        <v>103</v>
      </c>
      <c r="K238" s="352">
        <v>201</v>
      </c>
      <c r="L238" s="352">
        <v>219</v>
      </c>
      <c r="M238" s="352">
        <v>423</v>
      </c>
      <c r="N238" s="352">
        <v>250</v>
      </c>
      <c r="O238" s="352">
        <v>516</v>
      </c>
      <c r="P238" s="352">
        <v>253</v>
      </c>
      <c r="Q238" s="352">
        <v>651</v>
      </c>
      <c r="R238" s="352">
        <v>347</v>
      </c>
      <c r="S238" s="352">
        <v>681</v>
      </c>
      <c r="T238" s="352">
        <v>339</v>
      </c>
      <c r="U238" s="352">
        <v>686</v>
      </c>
      <c r="V238" s="352">
        <v>339</v>
      </c>
      <c r="W238" s="352"/>
      <c r="X238" s="352"/>
      <c r="Y238" s="353"/>
      <c r="Z238" s="354"/>
      <c r="AA238" s="354"/>
    </row>
    <row r="239" spans="1:27" ht="12.2" hidden="1" customHeight="1">
      <c r="A239" s="143"/>
      <c r="B239" s="342"/>
      <c r="C239" s="377"/>
      <c r="D239" s="214"/>
      <c r="E239" s="170"/>
      <c r="F239" s="170"/>
      <c r="G239" s="128"/>
      <c r="H239" s="128"/>
      <c r="I239" s="128"/>
      <c r="J239" s="128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18"/>
      <c r="Z239" s="252"/>
      <c r="AA239" s="252"/>
    </row>
    <row r="240" spans="1:27" ht="12.2" hidden="1" customHeight="1">
      <c r="A240" s="143"/>
      <c r="B240" s="342"/>
      <c r="C240" s="377"/>
      <c r="D240" s="214"/>
      <c r="E240" s="170"/>
      <c r="F240" s="170"/>
      <c r="G240" s="128"/>
      <c r="H240" s="128"/>
      <c r="I240" s="128"/>
      <c r="J240" s="128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18"/>
      <c r="Z240" s="252"/>
      <c r="AA240" s="252"/>
    </row>
    <row r="241" spans="1:27" ht="12.2" hidden="1" customHeight="1">
      <c r="A241" s="143"/>
      <c r="B241" s="342"/>
      <c r="C241" s="377"/>
      <c r="D241" s="214"/>
      <c r="E241" s="170"/>
      <c r="F241" s="170"/>
      <c r="G241" s="128"/>
      <c r="H241" s="128"/>
      <c r="I241" s="128"/>
      <c r="J241" s="128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18"/>
      <c r="Z241" s="252"/>
      <c r="AA241" s="252"/>
    </row>
    <row r="242" spans="1:27" ht="12.2" hidden="1" customHeight="1">
      <c r="A242" s="143"/>
      <c r="B242" s="342"/>
      <c r="C242" s="377"/>
      <c r="D242" s="214"/>
      <c r="E242" s="170"/>
      <c r="F242" s="170"/>
      <c r="G242" s="128"/>
      <c r="H242" s="128"/>
      <c r="I242" s="128"/>
      <c r="J242" s="128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18"/>
      <c r="Z242" s="252"/>
      <c r="AA242" s="252"/>
    </row>
    <row r="243" spans="1:27" ht="12.2" hidden="1" customHeight="1">
      <c r="A243" s="143"/>
      <c r="B243" s="377"/>
      <c r="C243" s="377"/>
      <c r="D243" s="214"/>
      <c r="E243" s="170"/>
      <c r="F243" s="170"/>
      <c r="G243" s="128"/>
      <c r="H243" s="128"/>
      <c r="I243" s="128"/>
      <c r="J243" s="128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18"/>
      <c r="Z243" s="252"/>
      <c r="AA243" s="252"/>
    </row>
    <row r="244" spans="1:27" ht="12.2" hidden="1" customHeight="1">
      <c r="A244" s="278">
        <v>72</v>
      </c>
      <c r="B244" s="379" t="s">
        <v>581</v>
      </c>
      <c r="C244" s="380"/>
      <c r="D244" s="149"/>
      <c r="E244" s="171"/>
      <c r="F244" s="171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239"/>
      <c r="Z244" s="253" t="s">
        <v>556</v>
      </c>
      <c r="AA244" s="253"/>
    </row>
    <row r="245" spans="1:27" ht="12.2" hidden="1" customHeight="1">
      <c r="A245" s="278"/>
      <c r="B245" s="143"/>
      <c r="C245" s="157" t="s">
        <v>504</v>
      </c>
      <c r="D245" s="149" t="s">
        <v>453</v>
      </c>
      <c r="E245" s="171">
        <v>2766</v>
      </c>
      <c r="F245" s="171">
        <v>1256</v>
      </c>
      <c r="G245" s="135">
        <v>2612</v>
      </c>
      <c r="H245" s="135">
        <v>1081</v>
      </c>
      <c r="I245" s="135">
        <v>2260</v>
      </c>
      <c r="J245" s="135">
        <v>1007</v>
      </c>
      <c r="K245" s="135">
        <v>1676</v>
      </c>
      <c r="L245" s="135">
        <v>746</v>
      </c>
      <c r="M245" s="135">
        <v>1470</v>
      </c>
      <c r="N245" s="135">
        <v>659</v>
      </c>
      <c r="O245" s="135">
        <v>1375</v>
      </c>
      <c r="P245" s="135">
        <v>533</v>
      </c>
      <c r="Q245" s="135">
        <v>1079</v>
      </c>
      <c r="R245" s="135">
        <v>471</v>
      </c>
      <c r="S245" s="135">
        <v>788</v>
      </c>
      <c r="T245" s="135">
        <v>434</v>
      </c>
      <c r="U245" s="135">
        <v>675</v>
      </c>
      <c r="V245" s="135">
        <v>475</v>
      </c>
      <c r="W245" s="135"/>
      <c r="X245" s="135"/>
      <c r="Y245" s="239"/>
      <c r="Z245" s="253"/>
      <c r="AA245" s="253"/>
    </row>
    <row r="246" spans="1:27" ht="12.2" hidden="1" customHeight="1">
      <c r="A246" s="278"/>
      <c r="B246" s="143"/>
      <c r="C246" s="157" t="s">
        <v>505</v>
      </c>
      <c r="D246" s="149" t="s">
        <v>453</v>
      </c>
      <c r="E246" s="171">
        <v>8484</v>
      </c>
      <c r="F246" s="171">
        <v>5399</v>
      </c>
      <c r="G246" s="135">
        <v>8283</v>
      </c>
      <c r="H246" s="135">
        <v>5034</v>
      </c>
      <c r="I246" s="135">
        <v>7725</v>
      </c>
      <c r="J246" s="135">
        <v>4981</v>
      </c>
      <c r="K246" s="135">
        <v>7075</v>
      </c>
      <c r="L246" s="135">
        <v>4349</v>
      </c>
      <c r="M246" s="135">
        <v>6435</v>
      </c>
      <c r="N246" s="135">
        <v>3745</v>
      </c>
      <c r="O246" s="135">
        <v>5863</v>
      </c>
      <c r="P246" s="135">
        <v>3474</v>
      </c>
      <c r="Q246" s="135">
        <v>5848</v>
      </c>
      <c r="R246" s="135">
        <v>3088</v>
      </c>
      <c r="S246" s="135">
        <v>5614</v>
      </c>
      <c r="T246" s="135">
        <v>2835</v>
      </c>
      <c r="U246" s="135">
        <v>5196</v>
      </c>
      <c r="V246" s="135">
        <v>2534</v>
      </c>
      <c r="W246" s="135"/>
      <c r="X246" s="135"/>
      <c r="Y246" s="239"/>
      <c r="Z246" s="253"/>
      <c r="AA246" s="253"/>
    </row>
    <row r="247" spans="1:27" ht="12.2" hidden="1" customHeight="1">
      <c r="A247" s="278"/>
      <c r="B247" s="143"/>
      <c r="C247" s="157" t="s">
        <v>506</v>
      </c>
      <c r="D247" s="149" t="s">
        <v>453</v>
      </c>
      <c r="E247" s="171">
        <v>10079</v>
      </c>
      <c r="F247" s="171">
        <v>6626</v>
      </c>
      <c r="G247" s="135">
        <v>10137</v>
      </c>
      <c r="H247" s="135">
        <v>6518</v>
      </c>
      <c r="I247" s="135">
        <v>9532</v>
      </c>
      <c r="J247" s="135">
        <v>6075</v>
      </c>
      <c r="K247" s="135">
        <v>9244</v>
      </c>
      <c r="L247" s="135">
        <v>5734</v>
      </c>
      <c r="M247" s="135">
        <v>8551</v>
      </c>
      <c r="N247" s="135">
        <v>5237</v>
      </c>
      <c r="O247" s="135">
        <v>8104</v>
      </c>
      <c r="P247" s="135">
        <v>4937</v>
      </c>
      <c r="Q247" s="135">
        <v>7923</v>
      </c>
      <c r="R247" s="135">
        <v>4963</v>
      </c>
      <c r="S247" s="135">
        <v>8047</v>
      </c>
      <c r="T247" s="135">
        <v>4847</v>
      </c>
      <c r="U247" s="135">
        <v>8122</v>
      </c>
      <c r="V247" s="135">
        <v>4751</v>
      </c>
      <c r="W247" s="135"/>
      <c r="X247" s="135"/>
      <c r="Y247" s="239"/>
      <c r="Z247" s="253"/>
      <c r="AA247" s="253"/>
    </row>
    <row r="248" spans="1:27" ht="12.2" hidden="1" customHeight="1">
      <c r="A248" s="278"/>
      <c r="B248" s="143"/>
      <c r="C248" s="157" t="s">
        <v>507</v>
      </c>
      <c r="D248" s="149" t="s">
        <v>453</v>
      </c>
      <c r="E248" s="171">
        <v>8930</v>
      </c>
      <c r="F248" s="171">
        <v>4327</v>
      </c>
      <c r="G248" s="135">
        <v>9120</v>
      </c>
      <c r="H248" s="135">
        <v>4729</v>
      </c>
      <c r="I248" s="135">
        <v>8940</v>
      </c>
      <c r="J248" s="135">
        <v>4766</v>
      </c>
      <c r="K248" s="135">
        <v>8682</v>
      </c>
      <c r="L248" s="135">
        <v>4128</v>
      </c>
      <c r="M248" s="135">
        <v>8181</v>
      </c>
      <c r="N248" s="135">
        <v>3676</v>
      </c>
      <c r="O248" s="135">
        <v>7719</v>
      </c>
      <c r="P248" s="135">
        <v>3283</v>
      </c>
      <c r="Q248" s="135">
        <v>7373</v>
      </c>
      <c r="R248" s="135">
        <v>3143</v>
      </c>
      <c r="S248" s="135">
        <v>7050</v>
      </c>
      <c r="T248" s="135">
        <v>3400</v>
      </c>
      <c r="U248" s="135">
        <v>6662</v>
      </c>
      <c r="V248" s="135">
        <v>3431</v>
      </c>
      <c r="W248" s="135"/>
      <c r="X248" s="135"/>
      <c r="Y248" s="239"/>
      <c r="Z248" s="253"/>
      <c r="AA248" s="253"/>
    </row>
    <row r="249" spans="1:27" ht="12.2" hidden="1" customHeight="1">
      <c r="A249" s="278"/>
      <c r="B249" s="143"/>
      <c r="C249" s="157" t="s">
        <v>508</v>
      </c>
      <c r="D249" s="149" t="s">
        <v>453</v>
      </c>
      <c r="E249" s="171"/>
      <c r="F249" s="171"/>
      <c r="G249" s="135">
        <v>4391</v>
      </c>
      <c r="H249" s="135">
        <v>2033</v>
      </c>
      <c r="I249" s="135">
        <v>4288</v>
      </c>
      <c r="J249" s="135">
        <v>1953</v>
      </c>
      <c r="K249" s="135">
        <v>4165</v>
      </c>
      <c r="L249" s="135">
        <v>2027</v>
      </c>
      <c r="M249" s="135">
        <v>3966</v>
      </c>
      <c r="N249" s="135">
        <v>1981</v>
      </c>
      <c r="O249" s="135">
        <v>4076</v>
      </c>
      <c r="P249" s="135">
        <v>1904</v>
      </c>
      <c r="Q249" s="135">
        <v>4095</v>
      </c>
      <c r="R249" s="135">
        <v>1989</v>
      </c>
      <c r="S249" s="135">
        <v>4367</v>
      </c>
      <c r="T249" s="135">
        <v>1943</v>
      </c>
      <c r="U249" s="135">
        <v>4632</v>
      </c>
      <c r="V249" s="135">
        <v>2056</v>
      </c>
      <c r="W249" s="135"/>
      <c r="X249" s="135"/>
      <c r="Y249" s="239"/>
      <c r="Z249" s="253"/>
      <c r="AA249" s="253"/>
    </row>
    <row r="250" spans="1:27" ht="12.2" hidden="1" customHeight="1">
      <c r="A250" s="278">
        <v>73</v>
      </c>
      <c r="B250" s="377" t="s">
        <v>509</v>
      </c>
      <c r="C250" s="378"/>
      <c r="D250" s="149" t="s">
        <v>356</v>
      </c>
      <c r="E250" s="259">
        <v>2886</v>
      </c>
      <c r="F250" s="259">
        <v>1571</v>
      </c>
      <c r="G250" s="259">
        <v>2804</v>
      </c>
      <c r="H250" s="259">
        <v>1455</v>
      </c>
      <c r="I250" s="259">
        <v>2523</v>
      </c>
      <c r="J250" s="259">
        <v>1287</v>
      </c>
      <c r="K250" s="259">
        <v>2480</v>
      </c>
      <c r="L250" s="259">
        <v>1223</v>
      </c>
      <c r="M250" s="259">
        <v>2554</v>
      </c>
      <c r="N250" s="259">
        <v>1262</v>
      </c>
      <c r="O250" s="259">
        <v>2820</v>
      </c>
      <c r="P250" s="259">
        <v>1350</v>
      </c>
      <c r="Q250" s="259">
        <v>2943</v>
      </c>
      <c r="R250" s="259">
        <v>1358</v>
      </c>
      <c r="S250" s="259">
        <v>2983</v>
      </c>
      <c r="T250" s="259">
        <v>1389</v>
      </c>
      <c r="U250" s="259">
        <v>3092</v>
      </c>
      <c r="V250" s="259">
        <v>1425</v>
      </c>
      <c r="W250" s="259"/>
      <c r="X250" s="259"/>
      <c r="Y250" s="235"/>
      <c r="Z250" s="276" t="s">
        <v>557</v>
      </c>
      <c r="AA250" s="276"/>
    </row>
    <row r="251" spans="1:27" ht="12.2" hidden="1" customHeight="1">
      <c r="A251" s="278">
        <v>74</v>
      </c>
      <c r="B251" s="377" t="s">
        <v>510</v>
      </c>
      <c r="C251" s="378"/>
      <c r="D251" s="149" t="s">
        <v>356</v>
      </c>
      <c r="E251" s="259">
        <v>621</v>
      </c>
      <c r="F251" s="259">
        <v>781</v>
      </c>
      <c r="G251" s="259">
        <v>624</v>
      </c>
      <c r="H251" s="259">
        <v>793</v>
      </c>
      <c r="I251" s="259">
        <v>624</v>
      </c>
      <c r="J251" s="259">
        <v>787</v>
      </c>
      <c r="K251" s="259">
        <v>634</v>
      </c>
      <c r="L251" s="259">
        <v>794</v>
      </c>
      <c r="M251" s="259">
        <v>591</v>
      </c>
      <c r="N251" s="259">
        <v>745</v>
      </c>
      <c r="O251" s="259">
        <v>595</v>
      </c>
      <c r="P251" s="259">
        <v>759</v>
      </c>
      <c r="Q251" s="259">
        <v>604</v>
      </c>
      <c r="R251" s="259">
        <v>772</v>
      </c>
      <c r="S251" s="259">
        <v>569</v>
      </c>
      <c r="T251" s="259">
        <v>719</v>
      </c>
      <c r="U251" s="259">
        <v>555</v>
      </c>
      <c r="V251" s="259">
        <v>685</v>
      </c>
      <c r="W251" s="259"/>
      <c r="X251" s="259"/>
      <c r="Y251" s="237"/>
      <c r="Z251" s="250" t="s">
        <v>558</v>
      </c>
      <c r="AA251" s="250"/>
    </row>
    <row r="252" spans="1:27" ht="12.2" hidden="1" customHeight="1">
      <c r="A252" s="278">
        <v>75</v>
      </c>
      <c r="B252" s="500" t="s">
        <v>587</v>
      </c>
      <c r="C252" s="501"/>
      <c r="D252" s="149" t="s">
        <v>356</v>
      </c>
      <c r="E252" s="171">
        <v>5</v>
      </c>
      <c r="F252" s="171">
        <v>261</v>
      </c>
      <c r="G252" s="259">
        <v>7</v>
      </c>
      <c r="H252" s="259">
        <v>312</v>
      </c>
      <c r="I252" s="259">
        <v>7</v>
      </c>
      <c r="J252" s="259">
        <v>306</v>
      </c>
      <c r="K252" s="259">
        <v>7</v>
      </c>
      <c r="L252" s="259">
        <v>305</v>
      </c>
      <c r="M252" s="259">
        <v>9</v>
      </c>
      <c r="N252" s="259">
        <v>313</v>
      </c>
      <c r="O252" s="259">
        <v>7</v>
      </c>
      <c r="P252" s="259">
        <v>316</v>
      </c>
      <c r="Q252" s="259">
        <v>8</v>
      </c>
      <c r="R252" s="259">
        <v>330</v>
      </c>
      <c r="S252" s="259">
        <v>11</v>
      </c>
      <c r="T252" s="259">
        <v>343</v>
      </c>
      <c r="U252" s="259">
        <v>14</v>
      </c>
      <c r="V252" s="259">
        <v>347</v>
      </c>
      <c r="W252" s="259"/>
      <c r="X252" s="259"/>
      <c r="Y252" s="235"/>
      <c r="Z252" s="276" t="s">
        <v>586</v>
      </c>
      <c r="AA252" s="276"/>
    </row>
    <row r="253" spans="1:27" ht="12.2" hidden="1" customHeight="1">
      <c r="A253" s="165"/>
      <c r="B253" s="509" t="s">
        <v>799</v>
      </c>
      <c r="C253" s="505"/>
      <c r="D253" s="149" t="s">
        <v>356</v>
      </c>
      <c r="E253" s="171">
        <v>5</v>
      </c>
      <c r="F253" s="171">
        <v>259</v>
      </c>
      <c r="G253" s="259">
        <v>7</v>
      </c>
      <c r="H253" s="259">
        <v>310</v>
      </c>
      <c r="I253" s="259">
        <v>7</v>
      </c>
      <c r="J253" s="259">
        <v>304</v>
      </c>
      <c r="K253" s="259">
        <v>7</v>
      </c>
      <c r="L253" s="259">
        <v>303</v>
      </c>
      <c r="M253" s="259">
        <v>9</v>
      </c>
      <c r="N253" s="259">
        <v>311</v>
      </c>
      <c r="O253" s="259">
        <v>7</v>
      </c>
      <c r="P253" s="259">
        <v>314</v>
      </c>
      <c r="Q253" s="259">
        <v>8</v>
      </c>
      <c r="R253" s="259">
        <v>328</v>
      </c>
      <c r="S253" s="259">
        <v>11</v>
      </c>
      <c r="T253" s="259">
        <v>341</v>
      </c>
      <c r="U253" s="259">
        <v>14</v>
      </c>
      <c r="V253" s="259">
        <v>345</v>
      </c>
      <c r="W253" s="259"/>
      <c r="X253" s="259"/>
      <c r="Y253" s="235"/>
      <c r="Z253" s="276"/>
      <c r="AA253" s="276"/>
    </row>
    <row r="254" spans="1:27" ht="12.2" hidden="1" customHeight="1">
      <c r="A254" s="165"/>
      <c r="B254" s="509" t="s">
        <v>800</v>
      </c>
      <c r="C254" s="505"/>
      <c r="D254" s="149" t="s">
        <v>356</v>
      </c>
      <c r="E254" s="171">
        <v>0</v>
      </c>
      <c r="F254" s="171">
        <v>2</v>
      </c>
      <c r="G254" s="259">
        <v>0</v>
      </c>
      <c r="H254" s="259">
        <v>2</v>
      </c>
      <c r="I254" s="259">
        <v>0</v>
      </c>
      <c r="J254" s="259">
        <v>2</v>
      </c>
      <c r="K254" s="259">
        <v>0</v>
      </c>
      <c r="L254" s="259">
        <v>2</v>
      </c>
      <c r="M254" s="259">
        <v>0</v>
      </c>
      <c r="N254" s="259">
        <v>2</v>
      </c>
      <c r="O254" s="259">
        <v>0</v>
      </c>
      <c r="P254" s="259">
        <v>2</v>
      </c>
      <c r="Q254" s="259">
        <v>0</v>
      </c>
      <c r="R254" s="259">
        <v>2</v>
      </c>
      <c r="S254" s="259">
        <v>0</v>
      </c>
      <c r="T254" s="259">
        <v>2</v>
      </c>
      <c r="U254" s="259">
        <v>0</v>
      </c>
      <c r="V254" s="259">
        <v>2</v>
      </c>
      <c r="W254" s="259"/>
      <c r="X254" s="259"/>
      <c r="Y254" s="235"/>
      <c r="Z254" s="276"/>
      <c r="AA254" s="276"/>
    </row>
    <row r="255" spans="1:27" ht="12.2" hidden="1" customHeight="1">
      <c r="A255" s="278">
        <v>76</v>
      </c>
      <c r="B255" s="500" t="s">
        <v>658</v>
      </c>
      <c r="C255" s="501"/>
      <c r="D255" s="149" t="s">
        <v>657</v>
      </c>
      <c r="E255" s="170" t="s">
        <v>87</v>
      </c>
      <c r="F255" s="170" t="s">
        <v>87</v>
      </c>
      <c r="G255" s="128"/>
      <c r="H255" s="128"/>
      <c r="I255" s="128">
        <v>1815</v>
      </c>
      <c r="J255" s="128">
        <v>4705</v>
      </c>
      <c r="K255" s="259">
        <v>1778</v>
      </c>
      <c r="L255" s="259">
        <v>4840</v>
      </c>
      <c r="M255" s="259">
        <v>1244</v>
      </c>
      <c r="N255" s="259">
        <v>3333</v>
      </c>
      <c r="O255" s="259">
        <v>2008</v>
      </c>
      <c r="P255" s="259">
        <v>4533</v>
      </c>
      <c r="Q255" s="259">
        <v>1546</v>
      </c>
      <c r="R255" s="259">
        <v>4686</v>
      </c>
      <c r="S255" s="259">
        <v>1482</v>
      </c>
      <c r="T255" s="259">
        <v>5997</v>
      </c>
      <c r="U255" s="259">
        <v>1728</v>
      </c>
      <c r="V255" s="259">
        <v>6015</v>
      </c>
      <c r="W255" s="259"/>
      <c r="X255" s="203"/>
      <c r="Y255" s="237"/>
      <c r="Z255" s="250" t="s">
        <v>656</v>
      </c>
      <c r="AA255" s="250"/>
    </row>
    <row r="256" spans="1:27" ht="12.2" hidden="1" customHeight="1">
      <c r="A256" s="278">
        <v>77</v>
      </c>
      <c r="B256" s="500" t="s">
        <v>351</v>
      </c>
      <c r="C256" s="501"/>
      <c r="D256" s="149" t="s">
        <v>356</v>
      </c>
      <c r="E256" s="170" t="s">
        <v>87</v>
      </c>
      <c r="F256" s="170" t="s">
        <v>87</v>
      </c>
      <c r="G256" s="128" t="s">
        <v>87</v>
      </c>
      <c r="H256" s="128" t="s">
        <v>87</v>
      </c>
      <c r="I256" s="128" t="s">
        <v>87</v>
      </c>
      <c r="J256" s="128" t="s">
        <v>87</v>
      </c>
      <c r="K256" s="259">
        <v>2392</v>
      </c>
      <c r="L256" s="259">
        <v>2903</v>
      </c>
      <c r="M256" s="259">
        <v>2195</v>
      </c>
      <c r="N256" s="259">
        <v>2601</v>
      </c>
      <c r="O256" s="259">
        <v>6858</v>
      </c>
      <c r="P256" s="259">
        <v>7296</v>
      </c>
      <c r="Q256" s="259">
        <v>6465</v>
      </c>
      <c r="R256" s="259">
        <v>8416</v>
      </c>
      <c r="S256" s="259">
        <v>6293</v>
      </c>
      <c r="T256" s="259">
        <v>8121</v>
      </c>
      <c r="U256" s="259">
        <v>7116</v>
      </c>
      <c r="V256" s="259">
        <v>8931</v>
      </c>
      <c r="W256" s="259"/>
      <c r="X256" s="259"/>
      <c r="Y256" s="237"/>
      <c r="Z256" s="250" t="s">
        <v>558</v>
      </c>
      <c r="AA256" s="250"/>
    </row>
    <row r="257" spans="1:27" ht="12.2" hidden="1" customHeight="1">
      <c r="A257" s="278">
        <v>78</v>
      </c>
      <c r="B257" s="500" t="s">
        <v>679</v>
      </c>
      <c r="C257" s="501"/>
      <c r="D257" s="149" t="s">
        <v>356</v>
      </c>
      <c r="E257" s="170">
        <v>6395</v>
      </c>
      <c r="F257" s="170">
        <v>10994</v>
      </c>
      <c r="G257" s="128">
        <v>6813</v>
      </c>
      <c r="H257" s="128">
        <v>11212</v>
      </c>
      <c r="I257" s="128">
        <v>6100</v>
      </c>
      <c r="J257" s="128">
        <v>10307</v>
      </c>
      <c r="K257" s="128">
        <v>5849</v>
      </c>
      <c r="L257" s="128">
        <v>10775</v>
      </c>
      <c r="M257" s="128">
        <v>6024</v>
      </c>
      <c r="N257" s="128">
        <v>11223</v>
      </c>
      <c r="O257" s="128">
        <v>6287</v>
      </c>
      <c r="P257" s="128">
        <v>12421</v>
      </c>
      <c r="Q257" s="128">
        <v>6605</v>
      </c>
      <c r="R257" s="128">
        <v>13477</v>
      </c>
      <c r="S257" s="128">
        <v>6906</v>
      </c>
      <c r="T257" s="128">
        <v>14364</v>
      </c>
      <c r="U257" s="128">
        <v>7029</v>
      </c>
      <c r="V257" s="128">
        <v>15884</v>
      </c>
      <c r="W257" s="128"/>
      <c r="X257" s="128"/>
      <c r="Y257" s="235"/>
      <c r="Z257" s="276" t="s">
        <v>674</v>
      </c>
      <c r="AA257" s="276"/>
    </row>
    <row r="258" spans="1:27" ht="12.2" hidden="1" customHeight="1">
      <c r="A258" s="278"/>
      <c r="B258" s="504" t="s">
        <v>673</v>
      </c>
      <c r="C258" s="505"/>
      <c r="D258" s="149" t="s">
        <v>356</v>
      </c>
      <c r="E258" s="170">
        <v>4167</v>
      </c>
      <c r="F258" s="170">
        <v>7520</v>
      </c>
      <c r="G258" s="128">
        <v>4399</v>
      </c>
      <c r="H258" s="128">
        <v>7737</v>
      </c>
      <c r="I258" s="128">
        <v>3989</v>
      </c>
      <c r="J258" s="128">
        <v>7128</v>
      </c>
      <c r="K258" s="128">
        <v>3880</v>
      </c>
      <c r="L258" s="128">
        <v>7758</v>
      </c>
      <c r="M258" s="128">
        <v>4026</v>
      </c>
      <c r="N258" s="128">
        <v>8214</v>
      </c>
      <c r="O258" s="128">
        <v>4318</v>
      </c>
      <c r="P258" s="128">
        <v>9367</v>
      </c>
      <c r="Q258" s="128">
        <v>4483</v>
      </c>
      <c r="R258" s="128">
        <v>10116</v>
      </c>
      <c r="S258" s="128">
        <v>4727</v>
      </c>
      <c r="T258" s="128">
        <v>10973</v>
      </c>
      <c r="U258" s="128">
        <v>5156</v>
      </c>
      <c r="V258" s="128">
        <v>12582</v>
      </c>
      <c r="W258" s="128"/>
      <c r="X258" s="128"/>
      <c r="Y258" s="235"/>
      <c r="Z258" s="276"/>
      <c r="AA258" s="276"/>
    </row>
    <row r="259" spans="1:27" ht="12.2" hidden="1" customHeight="1">
      <c r="A259" s="278"/>
      <c r="B259" s="504" t="s">
        <v>672</v>
      </c>
      <c r="C259" s="505"/>
      <c r="D259" s="149" t="s">
        <v>356</v>
      </c>
      <c r="E259" s="170">
        <v>2228</v>
      </c>
      <c r="F259" s="170">
        <v>3474</v>
      </c>
      <c r="G259" s="128">
        <v>2414</v>
      </c>
      <c r="H259" s="128">
        <v>3475</v>
      </c>
      <c r="I259" s="128">
        <v>2111</v>
      </c>
      <c r="J259" s="128">
        <v>3179</v>
      </c>
      <c r="K259" s="128">
        <v>1969</v>
      </c>
      <c r="L259" s="128">
        <v>3017</v>
      </c>
      <c r="M259" s="128">
        <v>1998</v>
      </c>
      <c r="N259" s="128">
        <v>3009</v>
      </c>
      <c r="O259" s="128">
        <v>1969</v>
      </c>
      <c r="P259" s="128">
        <v>3054</v>
      </c>
      <c r="Q259" s="128">
        <v>2122</v>
      </c>
      <c r="R259" s="128">
        <v>3361</v>
      </c>
      <c r="S259" s="128">
        <v>2179</v>
      </c>
      <c r="T259" s="128">
        <v>3391</v>
      </c>
      <c r="U259" s="128">
        <v>1873</v>
      </c>
      <c r="V259" s="128">
        <v>3302</v>
      </c>
      <c r="W259" s="128"/>
      <c r="X259" s="128"/>
      <c r="Y259" s="235"/>
      <c r="Z259" s="276"/>
      <c r="AA259" s="276"/>
    </row>
    <row r="260" spans="1:27" ht="12.2" hidden="1" customHeight="1">
      <c r="A260" s="278">
        <v>79</v>
      </c>
      <c r="B260" s="500" t="s">
        <v>678</v>
      </c>
      <c r="C260" s="501"/>
      <c r="D260" s="149" t="s">
        <v>356</v>
      </c>
      <c r="E260" s="170">
        <v>26827</v>
      </c>
      <c r="F260" s="170">
        <v>8314</v>
      </c>
      <c r="G260" s="128">
        <v>25068</v>
      </c>
      <c r="H260" s="128">
        <v>7201</v>
      </c>
      <c r="I260" s="128">
        <v>20165</v>
      </c>
      <c r="J260" s="128">
        <v>6127</v>
      </c>
      <c r="K260" s="128">
        <v>17894</v>
      </c>
      <c r="L260" s="128">
        <v>5997</v>
      </c>
      <c r="M260" s="128">
        <v>18776</v>
      </c>
      <c r="N260" s="128">
        <v>7477</v>
      </c>
      <c r="O260" s="128">
        <v>18908</v>
      </c>
      <c r="P260" s="128">
        <v>7534</v>
      </c>
      <c r="Q260" s="128">
        <v>19873</v>
      </c>
      <c r="R260" s="128">
        <v>8471</v>
      </c>
      <c r="S260" s="128">
        <v>20668</v>
      </c>
      <c r="T260" s="128">
        <v>9121</v>
      </c>
      <c r="U260" s="128">
        <v>23760</v>
      </c>
      <c r="V260" s="128">
        <v>11027</v>
      </c>
      <c r="W260" s="128"/>
      <c r="X260" s="128"/>
      <c r="Y260" s="235"/>
      <c r="Z260" s="276" t="s">
        <v>674</v>
      </c>
      <c r="AA260" s="276"/>
    </row>
    <row r="261" spans="1:27" ht="12.2" hidden="1" customHeight="1">
      <c r="A261" s="278"/>
      <c r="B261" s="504" t="s">
        <v>673</v>
      </c>
      <c r="C261" s="505"/>
      <c r="D261" s="149" t="s">
        <v>356</v>
      </c>
      <c r="E261" s="170">
        <v>17662</v>
      </c>
      <c r="F261" s="170">
        <v>5520</v>
      </c>
      <c r="G261" s="128">
        <v>16259</v>
      </c>
      <c r="H261" s="128">
        <v>4541</v>
      </c>
      <c r="I261" s="128">
        <v>13050</v>
      </c>
      <c r="J261" s="128">
        <v>4019</v>
      </c>
      <c r="K261" s="128">
        <v>12266</v>
      </c>
      <c r="L261" s="128">
        <v>3838</v>
      </c>
      <c r="M261" s="128">
        <v>13069</v>
      </c>
      <c r="N261" s="128">
        <v>4870</v>
      </c>
      <c r="O261" s="128">
        <v>13398</v>
      </c>
      <c r="P261" s="128">
        <v>5058</v>
      </c>
      <c r="Q261" s="128">
        <v>14078</v>
      </c>
      <c r="R261" s="128">
        <v>5635</v>
      </c>
      <c r="S261" s="128">
        <v>14764</v>
      </c>
      <c r="T261" s="128">
        <v>6245</v>
      </c>
      <c r="U261" s="128">
        <v>17198</v>
      </c>
      <c r="V261" s="128">
        <v>7917</v>
      </c>
      <c r="W261" s="128"/>
      <c r="X261" s="128"/>
      <c r="Y261" s="235"/>
      <c r="Z261" s="276"/>
      <c r="AA261" s="276"/>
    </row>
    <row r="262" spans="1:27" ht="12.2" hidden="1" customHeight="1">
      <c r="A262" s="278"/>
      <c r="B262" s="504" t="s">
        <v>672</v>
      </c>
      <c r="C262" s="505"/>
      <c r="D262" s="149" t="s">
        <v>356</v>
      </c>
      <c r="E262" s="170">
        <v>9165</v>
      </c>
      <c r="F262" s="170">
        <v>2794</v>
      </c>
      <c r="G262" s="128">
        <v>8809</v>
      </c>
      <c r="H262" s="128">
        <v>2660</v>
      </c>
      <c r="I262" s="128">
        <v>7115</v>
      </c>
      <c r="J262" s="128">
        <v>2108</v>
      </c>
      <c r="K262" s="128">
        <v>5628</v>
      </c>
      <c r="L262" s="128">
        <v>2159</v>
      </c>
      <c r="M262" s="128">
        <v>5707</v>
      </c>
      <c r="N262" s="128">
        <v>2607</v>
      </c>
      <c r="O262" s="128">
        <v>5510</v>
      </c>
      <c r="P262" s="128">
        <v>2476</v>
      </c>
      <c r="Q262" s="128">
        <v>5795</v>
      </c>
      <c r="R262" s="128">
        <v>2836</v>
      </c>
      <c r="S262" s="128">
        <v>5904</v>
      </c>
      <c r="T262" s="128">
        <v>2876</v>
      </c>
      <c r="U262" s="128">
        <v>6562</v>
      </c>
      <c r="V262" s="128">
        <v>3110</v>
      </c>
      <c r="W262" s="128"/>
      <c r="X262" s="128"/>
      <c r="Y262" s="235"/>
      <c r="Z262" s="276"/>
      <c r="AA262" s="276"/>
    </row>
    <row r="263" spans="1:27" ht="12.2" hidden="1" customHeight="1">
      <c r="A263" s="278">
        <v>80</v>
      </c>
      <c r="B263" s="377" t="s">
        <v>677</v>
      </c>
      <c r="C263" s="378"/>
      <c r="D263" s="149" t="s">
        <v>356</v>
      </c>
      <c r="E263" s="170">
        <v>6247</v>
      </c>
      <c r="F263" s="170">
        <v>10725</v>
      </c>
      <c r="G263" s="128">
        <v>6666</v>
      </c>
      <c r="H263" s="128">
        <v>10973</v>
      </c>
      <c r="I263" s="128">
        <v>5961</v>
      </c>
      <c r="J263" s="128">
        <v>10056</v>
      </c>
      <c r="K263" s="128">
        <v>5711</v>
      </c>
      <c r="L263" s="128">
        <v>10536</v>
      </c>
      <c r="M263" s="128">
        <v>5886</v>
      </c>
      <c r="N263" s="128">
        <v>10983</v>
      </c>
      <c r="O263" s="128">
        <v>6144</v>
      </c>
      <c r="P263" s="128">
        <v>12191</v>
      </c>
      <c r="Q263" s="128">
        <v>6470</v>
      </c>
      <c r="R263" s="128">
        <v>13246</v>
      </c>
      <c r="S263" s="128">
        <v>6763</v>
      </c>
      <c r="T263" s="128">
        <v>14139</v>
      </c>
      <c r="U263" s="128">
        <v>6882</v>
      </c>
      <c r="V263" s="128">
        <v>15656</v>
      </c>
      <c r="W263" s="128"/>
      <c r="X263" s="128"/>
      <c r="Y263" s="235"/>
      <c r="Z263" s="276" t="s">
        <v>674</v>
      </c>
      <c r="AA263" s="276"/>
    </row>
    <row r="264" spans="1:27" ht="12.2" hidden="1" customHeight="1">
      <c r="A264" s="278"/>
      <c r="B264" s="381" t="s">
        <v>673</v>
      </c>
      <c r="C264" s="394"/>
      <c r="D264" s="149" t="s">
        <v>356</v>
      </c>
      <c r="E264" s="170">
        <v>4087</v>
      </c>
      <c r="F264" s="170">
        <v>7370</v>
      </c>
      <c r="G264" s="128">
        <v>4316</v>
      </c>
      <c r="H264" s="128">
        <v>7605</v>
      </c>
      <c r="I264" s="128">
        <v>3912</v>
      </c>
      <c r="J264" s="128">
        <v>6990</v>
      </c>
      <c r="K264" s="128">
        <v>3797</v>
      </c>
      <c r="L264" s="128">
        <v>7621</v>
      </c>
      <c r="M264" s="128">
        <v>3944</v>
      </c>
      <c r="N264" s="128">
        <v>8075</v>
      </c>
      <c r="O264" s="128">
        <v>4229</v>
      </c>
      <c r="P264" s="128">
        <v>9238</v>
      </c>
      <c r="Q264" s="128">
        <v>4400</v>
      </c>
      <c r="R264" s="128">
        <v>9982</v>
      </c>
      <c r="S264" s="128">
        <v>4636</v>
      </c>
      <c r="T264" s="128">
        <v>10843</v>
      </c>
      <c r="U264" s="128">
        <v>5060</v>
      </c>
      <c r="V264" s="128">
        <v>12448</v>
      </c>
      <c r="W264" s="128"/>
      <c r="X264" s="128"/>
      <c r="Y264" s="235"/>
      <c r="Z264" s="276"/>
      <c r="AA264" s="276"/>
    </row>
    <row r="265" spans="1:27" ht="12.2" hidden="1" customHeight="1">
      <c r="A265" s="278"/>
      <c r="B265" s="381" t="s">
        <v>672</v>
      </c>
      <c r="C265" s="394"/>
      <c r="D265" s="149" t="s">
        <v>356</v>
      </c>
      <c r="E265" s="170">
        <v>2160</v>
      </c>
      <c r="F265" s="170">
        <v>3355</v>
      </c>
      <c r="G265" s="128">
        <v>2350</v>
      </c>
      <c r="H265" s="128">
        <v>3368</v>
      </c>
      <c r="I265" s="128">
        <v>2049</v>
      </c>
      <c r="J265" s="128">
        <v>3066</v>
      </c>
      <c r="K265" s="128">
        <v>1914</v>
      </c>
      <c r="L265" s="128">
        <v>2915</v>
      </c>
      <c r="M265" s="128">
        <v>1942</v>
      </c>
      <c r="N265" s="128">
        <v>2908</v>
      </c>
      <c r="O265" s="128">
        <v>1915</v>
      </c>
      <c r="P265" s="128">
        <v>2953</v>
      </c>
      <c r="Q265" s="128">
        <v>2070</v>
      </c>
      <c r="R265" s="128">
        <v>3264</v>
      </c>
      <c r="S265" s="128">
        <v>2127</v>
      </c>
      <c r="T265" s="128">
        <v>3296</v>
      </c>
      <c r="U265" s="128">
        <v>1822</v>
      </c>
      <c r="V265" s="128">
        <v>3208</v>
      </c>
      <c r="W265" s="128"/>
      <c r="X265" s="128"/>
      <c r="Y265" s="235"/>
      <c r="Z265" s="276"/>
      <c r="AA265" s="276"/>
    </row>
    <row r="266" spans="1:27" ht="12.2" hidden="1" customHeight="1">
      <c r="A266" s="278">
        <v>81</v>
      </c>
      <c r="B266" s="377" t="s">
        <v>676</v>
      </c>
      <c r="C266" s="378"/>
      <c r="D266" s="149" t="s">
        <v>356</v>
      </c>
      <c r="E266" s="170">
        <v>26792</v>
      </c>
      <c r="F266" s="170">
        <v>8196</v>
      </c>
      <c r="G266" s="128">
        <v>25035</v>
      </c>
      <c r="H266" s="128">
        <v>7090</v>
      </c>
      <c r="I266" s="128">
        <v>20133</v>
      </c>
      <c r="J266" s="128">
        <v>6027</v>
      </c>
      <c r="K266" s="128">
        <v>17863</v>
      </c>
      <c r="L266" s="128">
        <v>5897</v>
      </c>
      <c r="M266" s="128">
        <v>18746</v>
      </c>
      <c r="N266" s="128">
        <v>7377</v>
      </c>
      <c r="O266" s="128">
        <v>18880</v>
      </c>
      <c r="P266" s="128">
        <v>7439</v>
      </c>
      <c r="Q266" s="128">
        <v>19844</v>
      </c>
      <c r="R266" s="128">
        <v>8383</v>
      </c>
      <c r="S266" s="128">
        <v>20643</v>
      </c>
      <c r="T266" s="128">
        <v>9040</v>
      </c>
      <c r="U266" s="128">
        <v>23737</v>
      </c>
      <c r="V266" s="128">
        <v>10953</v>
      </c>
      <c r="W266" s="128"/>
      <c r="X266" s="128"/>
      <c r="Y266" s="235"/>
      <c r="Z266" s="276" t="s">
        <v>674</v>
      </c>
      <c r="AA266" s="276"/>
    </row>
    <row r="267" spans="1:27" ht="12.2" hidden="1" customHeight="1">
      <c r="A267" s="278"/>
      <c r="B267" s="381" t="s">
        <v>673</v>
      </c>
      <c r="C267" s="394"/>
      <c r="D267" s="149" t="s">
        <v>356</v>
      </c>
      <c r="E267" s="170">
        <v>17643</v>
      </c>
      <c r="F267" s="170">
        <v>5462</v>
      </c>
      <c r="G267" s="128">
        <v>16240</v>
      </c>
      <c r="H267" s="128">
        <v>4482</v>
      </c>
      <c r="I267" s="128">
        <v>13032</v>
      </c>
      <c r="J267" s="128">
        <v>3967</v>
      </c>
      <c r="K267" s="128">
        <v>12248</v>
      </c>
      <c r="L267" s="128">
        <v>3787</v>
      </c>
      <c r="M267" s="128">
        <v>13052</v>
      </c>
      <c r="N267" s="128">
        <v>4818</v>
      </c>
      <c r="O267" s="128">
        <v>13381</v>
      </c>
      <c r="P267" s="128">
        <v>5009</v>
      </c>
      <c r="Q267" s="128">
        <v>14061</v>
      </c>
      <c r="R267" s="128">
        <v>5591</v>
      </c>
      <c r="S267" s="128">
        <v>14747</v>
      </c>
      <c r="T267" s="128">
        <v>6202</v>
      </c>
      <c r="U267" s="128">
        <v>17182</v>
      </c>
      <c r="V267" s="128">
        <v>7877</v>
      </c>
      <c r="W267" s="128"/>
      <c r="X267" s="128"/>
      <c r="Y267" s="235"/>
      <c r="Z267" s="276"/>
      <c r="AA267" s="276"/>
    </row>
    <row r="268" spans="1:27" ht="12.2" hidden="1" customHeight="1">
      <c r="A268" s="278"/>
      <c r="B268" s="381" t="s">
        <v>672</v>
      </c>
      <c r="C268" s="394"/>
      <c r="D268" s="149" t="s">
        <v>356</v>
      </c>
      <c r="E268" s="170">
        <v>9149</v>
      </c>
      <c r="F268" s="170">
        <v>2734</v>
      </c>
      <c r="G268" s="128">
        <v>8795</v>
      </c>
      <c r="H268" s="128">
        <v>2608</v>
      </c>
      <c r="I268" s="128">
        <v>7101</v>
      </c>
      <c r="J268" s="128">
        <v>2060</v>
      </c>
      <c r="K268" s="128">
        <v>5615</v>
      </c>
      <c r="L268" s="128">
        <v>2110</v>
      </c>
      <c r="M268" s="128">
        <v>5694</v>
      </c>
      <c r="N268" s="128">
        <v>2559</v>
      </c>
      <c r="O268" s="128">
        <v>5499</v>
      </c>
      <c r="P268" s="128">
        <v>2430</v>
      </c>
      <c r="Q268" s="128">
        <v>5783</v>
      </c>
      <c r="R268" s="128">
        <v>2792</v>
      </c>
      <c r="S268" s="128">
        <v>5896</v>
      </c>
      <c r="T268" s="128">
        <v>2838</v>
      </c>
      <c r="U268" s="128">
        <v>6555</v>
      </c>
      <c r="V268" s="128">
        <v>3076</v>
      </c>
      <c r="W268" s="128"/>
      <c r="X268" s="128"/>
      <c r="Y268" s="235"/>
      <c r="Z268" s="276"/>
      <c r="AA268" s="276"/>
    </row>
    <row r="269" spans="1:27" ht="12.2" hidden="1" customHeight="1">
      <c r="A269" s="278">
        <v>82</v>
      </c>
      <c r="B269" s="377" t="s">
        <v>675</v>
      </c>
      <c r="C269" s="378"/>
      <c r="D269" s="149" t="s">
        <v>356</v>
      </c>
      <c r="E269" s="170">
        <v>7</v>
      </c>
      <c r="F269" s="170">
        <v>8</v>
      </c>
      <c r="G269" s="128">
        <v>11</v>
      </c>
      <c r="H269" s="128">
        <v>11</v>
      </c>
      <c r="I269" s="128">
        <v>7</v>
      </c>
      <c r="J269" s="128">
        <v>6</v>
      </c>
      <c r="K269" s="128">
        <v>14</v>
      </c>
      <c r="L269" s="128">
        <v>8</v>
      </c>
      <c r="M269" s="128">
        <v>21</v>
      </c>
      <c r="N269" s="128">
        <v>12</v>
      </c>
      <c r="O269" s="128">
        <v>21</v>
      </c>
      <c r="P269" s="128">
        <v>10</v>
      </c>
      <c r="Q269" s="128">
        <v>35</v>
      </c>
      <c r="R269" s="128">
        <v>11</v>
      </c>
      <c r="S269" s="128">
        <v>22</v>
      </c>
      <c r="T269" s="128">
        <v>8</v>
      </c>
      <c r="U269" s="128">
        <v>18</v>
      </c>
      <c r="V269" s="128">
        <v>16</v>
      </c>
      <c r="W269" s="128"/>
      <c r="X269" s="128"/>
      <c r="Y269" s="235"/>
      <c r="Z269" s="276" t="s">
        <v>674</v>
      </c>
      <c r="AA269" s="276"/>
    </row>
    <row r="270" spans="1:27" ht="12.2" hidden="1" customHeight="1">
      <c r="A270" s="278"/>
      <c r="B270" s="381" t="s">
        <v>673</v>
      </c>
      <c r="C270" s="394"/>
      <c r="D270" s="149" t="s">
        <v>356</v>
      </c>
      <c r="E270" s="170">
        <v>3</v>
      </c>
      <c r="F270" s="170">
        <v>4</v>
      </c>
      <c r="G270" s="128">
        <v>7</v>
      </c>
      <c r="H270" s="128">
        <v>6</v>
      </c>
      <c r="I270" s="128">
        <v>2</v>
      </c>
      <c r="J270" s="128">
        <v>3</v>
      </c>
      <c r="K270" s="128">
        <v>9</v>
      </c>
      <c r="L270" s="128">
        <v>3</v>
      </c>
      <c r="M270" s="128">
        <v>16</v>
      </c>
      <c r="N270" s="128">
        <v>5</v>
      </c>
      <c r="O270" s="128">
        <v>17</v>
      </c>
      <c r="P270" s="128">
        <v>5</v>
      </c>
      <c r="Q270" s="128">
        <v>24</v>
      </c>
      <c r="R270" s="128">
        <v>4</v>
      </c>
      <c r="S270" s="128">
        <v>14</v>
      </c>
      <c r="T270" s="128">
        <v>3</v>
      </c>
      <c r="U270" s="128">
        <v>9</v>
      </c>
      <c r="V270" s="128">
        <v>4</v>
      </c>
      <c r="W270" s="128"/>
      <c r="X270" s="128"/>
      <c r="Y270" s="235"/>
      <c r="Z270" s="276"/>
      <c r="AA270" s="276"/>
    </row>
    <row r="271" spans="1:27" ht="12.2" hidden="1" customHeight="1">
      <c r="A271" s="278"/>
      <c r="B271" s="381" t="s">
        <v>672</v>
      </c>
      <c r="C271" s="394"/>
      <c r="D271" s="149" t="s">
        <v>356</v>
      </c>
      <c r="E271" s="170">
        <v>4</v>
      </c>
      <c r="F271" s="170">
        <v>4</v>
      </c>
      <c r="G271" s="128">
        <v>4</v>
      </c>
      <c r="H271" s="128">
        <v>5</v>
      </c>
      <c r="I271" s="128">
        <v>5</v>
      </c>
      <c r="J271" s="128">
        <v>3</v>
      </c>
      <c r="K271" s="128">
        <v>5</v>
      </c>
      <c r="L271" s="128">
        <v>5</v>
      </c>
      <c r="M271" s="128">
        <v>5</v>
      </c>
      <c r="N271" s="128">
        <v>7</v>
      </c>
      <c r="O271" s="128">
        <v>4</v>
      </c>
      <c r="P271" s="128">
        <v>5</v>
      </c>
      <c r="Q271" s="128">
        <v>11</v>
      </c>
      <c r="R271" s="128">
        <v>7</v>
      </c>
      <c r="S271" s="128">
        <v>8</v>
      </c>
      <c r="T271" s="128">
        <v>5</v>
      </c>
      <c r="U271" s="128">
        <v>9</v>
      </c>
      <c r="V271" s="128">
        <v>12</v>
      </c>
      <c r="W271" s="128"/>
      <c r="X271" s="128"/>
      <c r="Y271" s="235"/>
      <c r="Z271" s="276"/>
      <c r="AA271" s="276"/>
    </row>
    <row r="272" spans="1:27" ht="12.2" hidden="1" customHeight="1">
      <c r="A272" s="278">
        <v>83</v>
      </c>
      <c r="B272" s="377" t="s">
        <v>801</v>
      </c>
      <c r="C272" s="378"/>
      <c r="D272" s="149" t="s">
        <v>511</v>
      </c>
      <c r="E272" s="231" t="s">
        <v>87</v>
      </c>
      <c r="F272" s="231" t="s">
        <v>87</v>
      </c>
      <c r="G272" s="259">
        <v>878</v>
      </c>
      <c r="H272" s="259">
        <v>586</v>
      </c>
      <c r="I272" s="259">
        <v>2552</v>
      </c>
      <c r="J272" s="259">
        <v>1655</v>
      </c>
      <c r="K272" s="259">
        <v>2177</v>
      </c>
      <c r="L272" s="259">
        <v>1454</v>
      </c>
      <c r="M272" s="259">
        <v>4573</v>
      </c>
      <c r="N272" s="259">
        <v>3087</v>
      </c>
      <c r="O272" s="259">
        <v>5353</v>
      </c>
      <c r="P272" s="259">
        <v>3552</v>
      </c>
      <c r="Q272" s="259">
        <v>1868</v>
      </c>
      <c r="R272" s="259">
        <v>1297</v>
      </c>
      <c r="S272" s="259">
        <v>1785</v>
      </c>
      <c r="T272" s="259">
        <v>1487</v>
      </c>
      <c r="U272" s="259">
        <v>1886</v>
      </c>
      <c r="V272" s="259">
        <v>1579</v>
      </c>
      <c r="W272" s="259"/>
      <c r="X272" s="259"/>
      <c r="Y272" s="237"/>
      <c r="Z272" s="250" t="s">
        <v>559</v>
      </c>
      <c r="AA272" s="250"/>
    </row>
    <row r="273" spans="1:27" ht="12.2" hidden="1" customHeight="1">
      <c r="A273" s="278">
        <v>84</v>
      </c>
      <c r="B273" s="385" t="s">
        <v>838</v>
      </c>
      <c r="C273" s="385"/>
      <c r="D273" s="149" t="s">
        <v>511</v>
      </c>
      <c r="E273" s="231" t="s">
        <v>87</v>
      </c>
      <c r="F273" s="231" t="s">
        <v>87</v>
      </c>
      <c r="G273" s="259">
        <v>149</v>
      </c>
      <c r="H273" s="259">
        <v>125</v>
      </c>
      <c r="I273" s="259">
        <v>363</v>
      </c>
      <c r="J273" s="259">
        <v>372</v>
      </c>
      <c r="K273" s="259">
        <v>284</v>
      </c>
      <c r="L273" s="259">
        <v>201</v>
      </c>
      <c r="M273" s="259">
        <v>279</v>
      </c>
      <c r="N273" s="259">
        <v>242</v>
      </c>
      <c r="O273" s="259">
        <v>326</v>
      </c>
      <c r="P273" s="259">
        <v>228</v>
      </c>
      <c r="Q273" s="259">
        <v>274</v>
      </c>
      <c r="R273" s="259">
        <v>201</v>
      </c>
      <c r="S273" s="259">
        <v>293</v>
      </c>
      <c r="T273" s="259">
        <v>279</v>
      </c>
      <c r="U273" s="259">
        <v>305</v>
      </c>
      <c r="V273" s="259">
        <v>317</v>
      </c>
      <c r="W273" s="259"/>
      <c r="X273" s="259"/>
      <c r="Y273" s="237"/>
      <c r="Z273" s="250" t="s">
        <v>671</v>
      </c>
      <c r="AA273" s="250"/>
    </row>
    <row r="274" spans="1:27" ht="12.2" hidden="1" customHeight="1">
      <c r="A274" s="278">
        <v>85</v>
      </c>
      <c r="B274" s="385" t="s">
        <v>670</v>
      </c>
      <c r="C274" s="277"/>
      <c r="D274" s="149" t="s">
        <v>511</v>
      </c>
      <c r="E274" s="231" t="s">
        <v>87</v>
      </c>
      <c r="F274" s="231" t="s">
        <v>87</v>
      </c>
      <c r="G274" s="259">
        <v>138</v>
      </c>
      <c r="H274" s="259">
        <v>127</v>
      </c>
      <c r="I274" s="259">
        <v>105</v>
      </c>
      <c r="J274" s="259">
        <v>100</v>
      </c>
      <c r="K274" s="259">
        <v>85</v>
      </c>
      <c r="L274" s="259">
        <v>79</v>
      </c>
      <c r="M274" s="259">
        <v>67</v>
      </c>
      <c r="N274" s="259">
        <v>83</v>
      </c>
      <c r="O274" s="259">
        <v>66</v>
      </c>
      <c r="P274" s="259">
        <v>79</v>
      </c>
      <c r="Q274" s="259">
        <v>100</v>
      </c>
      <c r="R274" s="259">
        <v>82</v>
      </c>
      <c r="S274" s="259">
        <v>53</v>
      </c>
      <c r="T274" s="259">
        <v>45</v>
      </c>
      <c r="U274" s="259">
        <v>62</v>
      </c>
      <c r="V274" s="259">
        <v>61</v>
      </c>
      <c r="W274" s="259"/>
      <c r="X274" s="259"/>
      <c r="Y274" s="237"/>
      <c r="Z274" s="250" t="s">
        <v>559</v>
      </c>
      <c r="AA274" s="250"/>
    </row>
    <row r="275" spans="1:27" ht="12.2" hidden="1" customHeight="1">
      <c r="A275" s="278">
        <v>86</v>
      </c>
      <c r="B275" s="377" t="s">
        <v>669</v>
      </c>
      <c r="C275" s="378"/>
      <c r="D275" s="149" t="s">
        <v>495</v>
      </c>
      <c r="E275" s="259">
        <v>22</v>
      </c>
      <c r="F275" s="259">
        <v>31</v>
      </c>
      <c r="G275" s="259">
        <v>20</v>
      </c>
      <c r="H275" s="259">
        <v>33</v>
      </c>
      <c r="I275" s="259">
        <v>23</v>
      </c>
      <c r="J275" s="259">
        <v>32</v>
      </c>
      <c r="K275" s="259">
        <v>29</v>
      </c>
      <c r="L275" s="259">
        <v>48</v>
      </c>
      <c r="M275" s="259">
        <v>28</v>
      </c>
      <c r="N275" s="259">
        <v>41</v>
      </c>
      <c r="O275" s="259">
        <v>25</v>
      </c>
      <c r="P275" s="259">
        <v>34</v>
      </c>
      <c r="Q275" s="259">
        <v>26</v>
      </c>
      <c r="R275" s="259">
        <v>31</v>
      </c>
      <c r="S275" s="259">
        <v>25</v>
      </c>
      <c r="T275" s="259">
        <v>32</v>
      </c>
      <c r="U275" s="259">
        <v>21</v>
      </c>
      <c r="V275" s="259">
        <v>32</v>
      </c>
      <c r="W275" s="259"/>
      <c r="X275" s="259"/>
      <c r="Y275" s="235"/>
      <c r="Z275" s="276" t="s">
        <v>555</v>
      </c>
      <c r="AA275" s="276"/>
    </row>
    <row r="276" spans="1:27" ht="12.2" hidden="1" customHeight="1">
      <c r="A276" s="278">
        <v>87</v>
      </c>
      <c r="B276" s="377" t="s">
        <v>809</v>
      </c>
      <c r="C276" s="378"/>
      <c r="D276" s="149" t="s">
        <v>364</v>
      </c>
      <c r="E276" s="133">
        <v>4</v>
      </c>
      <c r="F276" s="133">
        <v>4.2</v>
      </c>
      <c r="G276" s="133">
        <v>3.6</v>
      </c>
      <c r="H276" s="133">
        <v>4.5</v>
      </c>
      <c r="I276" s="133">
        <v>4.0999999999999996</v>
      </c>
      <c r="J276" s="133">
        <v>4.4000000000000004</v>
      </c>
      <c r="K276" s="133">
        <v>5.0999999999999996</v>
      </c>
      <c r="L276" s="133">
        <v>6.5</v>
      </c>
      <c r="M276" s="179">
        <v>4.9000000000000004</v>
      </c>
      <c r="N276" s="179">
        <v>5.5</v>
      </c>
      <c r="O276" s="179">
        <v>4.2</v>
      </c>
      <c r="P276" s="179">
        <v>4.5999999999999996</v>
      </c>
      <c r="Q276" s="179">
        <v>4.5</v>
      </c>
      <c r="R276" s="179">
        <v>4.2</v>
      </c>
      <c r="S276" s="179">
        <v>4.2</v>
      </c>
      <c r="T276" s="179">
        <v>4.3</v>
      </c>
      <c r="U276" s="179">
        <v>3.6</v>
      </c>
      <c r="V276" s="179">
        <v>4.2</v>
      </c>
      <c r="W276" s="179"/>
      <c r="X276" s="179"/>
      <c r="Y276" s="235"/>
      <c r="Z276" s="276" t="s">
        <v>555</v>
      </c>
      <c r="AA276" s="276"/>
    </row>
    <row r="277" spans="1:27" ht="12.2" hidden="1" customHeight="1">
      <c r="A277" s="278">
        <v>88</v>
      </c>
      <c r="B277" s="328" t="s">
        <v>794</v>
      </c>
      <c r="C277" s="380"/>
      <c r="D277" s="149"/>
      <c r="E277" s="298"/>
      <c r="F277" s="298"/>
      <c r="G277" s="298"/>
      <c r="H277" s="298"/>
      <c r="I277" s="298"/>
      <c r="J277" s="298"/>
      <c r="K277" s="299"/>
      <c r="L277" s="167"/>
      <c r="M277" s="299"/>
      <c r="N277" s="167"/>
      <c r="O277" s="299"/>
      <c r="P277" s="167"/>
      <c r="Q277" s="299"/>
      <c r="R277" s="167"/>
      <c r="S277" s="299"/>
      <c r="T277" s="167"/>
      <c r="U277" s="167"/>
      <c r="V277" s="167"/>
      <c r="W277" s="167"/>
      <c r="X277" s="167"/>
      <c r="Y277" s="235"/>
      <c r="Z277" s="276" t="s">
        <v>555</v>
      </c>
      <c r="AA277" s="276"/>
    </row>
    <row r="278" spans="1:27" ht="12.2" hidden="1" customHeight="1">
      <c r="A278" s="278"/>
      <c r="B278" s="320" t="s">
        <v>808</v>
      </c>
      <c r="C278" s="384"/>
      <c r="D278" s="149" t="s">
        <v>364</v>
      </c>
      <c r="E278" s="133"/>
      <c r="F278" s="133"/>
      <c r="G278" s="167">
        <v>2.2000000000000002</v>
      </c>
      <c r="H278" s="167">
        <v>4.5</v>
      </c>
      <c r="I278" s="167">
        <v>2.5</v>
      </c>
      <c r="J278" s="167">
        <v>4.9000000000000004</v>
      </c>
      <c r="K278" s="299">
        <v>3.6</v>
      </c>
      <c r="L278" s="167">
        <v>7.8</v>
      </c>
      <c r="M278" s="299">
        <v>2.6</v>
      </c>
      <c r="N278" s="167">
        <v>6.9</v>
      </c>
      <c r="O278" s="300">
        <v>2.2999999999999998</v>
      </c>
      <c r="P278" s="167">
        <v>4.5999999999999996</v>
      </c>
      <c r="Q278" s="179">
        <v>1.9</v>
      </c>
      <c r="R278" s="293">
        <v>5.0999999999999996</v>
      </c>
      <c r="S278" s="179">
        <v>2.2999999999999998</v>
      </c>
      <c r="T278" s="293">
        <v>5.0999999999999996</v>
      </c>
      <c r="U278" s="293">
        <v>1.8</v>
      </c>
      <c r="V278" s="293">
        <v>4.4000000000000004</v>
      </c>
      <c r="W278" s="293"/>
      <c r="X278" s="293"/>
      <c r="Y278" s="235"/>
      <c r="Z278" s="276"/>
      <c r="AA278" s="276"/>
    </row>
    <row r="279" spans="1:27" ht="12.2" hidden="1" customHeight="1">
      <c r="A279" s="278"/>
      <c r="B279" s="315" t="s">
        <v>497</v>
      </c>
      <c r="C279" s="384"/>
      <c r="D279" s="149" t="s">
        <v>364</v>
      </c>
      <c r="E279" s="133"/>
      <c r="F279" s="133"/>
      <c r="G279" s="133">
        <v>3.6</v>
      </c>
      <c r="H279" s="133">
        <v>4.5</v>
      </c>
      <c r="I279" s="133">
        <v>4.0999999999999996</v>
      </c>
      <c r="J279" s="133">
        <v>4.5999999999999996</v>
      </c>
      <c r="K279" s="299">
        <v>5.3</v>
      </c>
      <c r="L279" s="167">
        <v>6.7</v>
      </c>
      <c r="M279" s="299">
        <v>5</v>
      </c>
      <c r="N279" s="167">
        <v>5.8</v>
      </c>
      <c r="O279" s="299">
        <v>4.0999999999999996</v>
      </c>
      <c r="P279" s="167">
        <v>4.5999999999999996</v>
      </c>
      <c r="Q279" s="179">
        <v>4</v>
      </c>
      <c r="R279" s="293">
        <v>3.7</v>
      </c>
      <c r="S279" s="179">
        <v>3.2</v>
      </c>
      <c r="T279" s="293">
        <v>3.9</v>
      </c>
      <c r="U279" s="293">
        <v>2.9</v>
      </c>
      <c r="V279" s="293">
        <v>4.2</v>
      </c>
      <c r="W279" s="293"/>
      <c r="X279" s="293"/>
      <c r="Y279" s="235"/>
      <c r="Z279" s="276"/>
      <c r="AA279" s="276"/>
    </row>
    <row r="280" spans="1:27" ht="12.2" hidden="1" customHeight="1">
      <c r="A280" s="278"/>
      <c r="B280" s="315" t="s">
        <v>668</v>
      </c>
      <c r="C280" s="384"/>
      <c r="D280" s="149" t="s">
        <v>364</v>
      </c>
      <c r="E280" s="167"/>
      <c r="F280" s="167"/>
      <c r="G280" s="167">
        <v>4.4000000000000004</v>
      </c>
      <c r="H280" s="167">
        <v>4.5999999999999996</v>
      </c>
      <c r="I280" s="167">
        <v>4.9000000000000004</v>
      </c>
      <c r="J280" s="167">
        <v>3.8</v>
      </c>
      <c r="K280" s="299">
        <v>5.6</v>
      </c>
      <c r="L280" s="167">
        <v>5.5</v>
      </c>
      <c r="M280" s="299">
        <v>5.6</v>
      </c>
      <c r="N280" s="167">
        <v>4.7</v>
      </c>
      <c r="O280" s="299">
        <v>5</v>
      </c>
      <c r="P280" s="167">
        <v>4.5999999999999996</v>
      </c>
      <c r="Q280" s="179">
        <v>5.6</v>
      </c>
      <c r="R280" s="293">
        <v>4.2</v>
      </c>
      <c r="S280" s="179">
        <v>5.4</v>
      </c>
      <c r="T280" s="293">
        <v>4.3</v>
      </c>
      <c r="U280" s="293">
        <v>4.4000000000000004</v>
      </c>
      <c r="V280" s="293">
        <v>4.0999999999999996</v>
      </c>
      <c r="W280" s="293"/>
      <c r="X280" s="293"/>
      <c r="Y280" s="235"/>
      <c r="Z280" s="276"/>
      <c r="AA280" s="276"/>
    </row>
    <row r="281" spans="1:27" ht="12.2" hidden="1" customHeight="1">
      <c r="A281" s="278">
        <v>89</v>
      </c>
      <c r="B281" s="328" t="s">
        <v>795</v>
      </c>
      <c r="C281" s="380"/>
      <c r="D281" s="149"/>
      <c r="E281" s="301"/>
      <c r="F281" s="301"/>
      <c r="G281" s="301"/>
      <c r="H281" s="301"/>
      <c r="I281" s="301"/>
      <c r="J281" s="301"/>
      <c r="K281" s="299"/>
      <c r="L281" s="167"/>
      <c r="M281" s="299"/>
      <c r="N281" s="167"/>
      <c r="O281" s="299"/>
      <c r="P281" s="167"/>
      <c r="Q281" s="167"/>
      <c r="R281" s="167"/>
      <c r="S281" s="167"/>
      <c r="T281" s="167"/>
      <c r="U281" s="167"/>
      <c r="V281" s="167"/>
      <c r="W281" s="167"/>
      <c r="X281" s="167"/>
      <c r="Y281" s="235"/>
      <c r="Z281" s="276" t="s">
        <v>555</v>
      </c>
      <c r="AA281" s="276"/>
    </row>
    <row r="282" spans="1:27" ht="12.2" hidden="1" customHeight="1">
      <c r="A282" s="278"/>
      <c r="B282" s="315" t="s">
        <v>195</v>
      </c>
      <c r="C282" s="384"/>
      <c r="D282" s="149" t="s">
        <v>364</v>
      </c>
      <c r="E282" s="133"/>
      <c r="F282" s="133"/>
      <c r="G282" s="302">
        <v>10.7</v>
      </c>
      <c r="H282" s="133">
        <v>11.4</v>
      </c>
      <c r="I282" s="302">
        <v>12.3</v>
      </c>
      <c r="J282" s="133">
        <v>10.7</v>
      </c>
      <c r="K282" s="299">
        <v>15.2</v>
      </c>
      <c r="L282" s="167">
        <v>13</v>
      </c>
      <c r="M282" s="299">
        <v>14.3</v>
      </c>
      <c r="N282" s="167">
        <v>12.8</v>
      </c>
      <c r="O282" s="299">
        <v>13.5</v>
      </c>
      <c r="P282" s="167">
        <v>11.5</v>
      </c>
      <c r="Q282" s="179">
        <v>14.6</v>
      </c>
      <c r="R282" s="293">
        <v>12.7</v>
      </c>
      <c r="S282" s="179">
        <v>16.399999999999999</v>
      </c>
      <c r="T282" s="293">
        <v>15.4</v>
      </c>
      <c r="U282" s="293">
        <v>12</v>
      </c>
      <c r="V282" s="293">
        <v>12.6</v>
      </c>
      <c r="W282" s="293"/>
      <c r="X282" s="293"/>
      <c r="Y282" s="235"/>
      <c r="Z282" s="276"/>
      <c r="AA282" s="276"/>
    </row>
    <row r="283" spans="1:27" ht="12.2" hidden="1" customHeight="1">
      <c r="A283" s="278"/>
      <c r="B283" s="315" t="s">
        <v>197</v>
      </c>
      <c r="C283" s="384"/>
      <c r="D283" s="149" t="s">
        <v>364</v>
      </c>
      <c r="E283" s="133"/>
      <c r="F283" s="133"/>
      <c r="G283" s="302">
        <v>5.7</v>
      </c>
      <c r="H283" s="133">
        <v>7.7</v>
      </c>
      <c r="I283" s="302">
        <v>5.7</v>
      </c>
      <c r="J283" s="133">
        <v>8.3000000000000007</v>
      </c>
      <c r="K283" s="299">
        <v>7.3</v>
      </c>
      <c r="L283" s="167">
        <v>10.9</v>
      </c>
      <c r="M283" s="299">
        <v>9</v>
      </c>
      <c r="N283" s="167">
        <v>9.8000000000000007</v>
      </c>
      <c r="O283" s="299">
        <v>6.7</v>
      </c>
      <c r="P283" s="167">
        <v>8.5</v>
      </c>
      <c r="Q283" s="179">
        <v>7.6</v>
      </c>
      <c r="R283" s="293">
        <v>7.4</v>
      </c>
      <c r="S283" s="179">
        <v>7.6</v>
      </c>
      <c r="T283" s="293">
        <v>6.9</v>
      </c>
      <c r="U283" s="293">
        <v>6.8</v>
      </c>
      <c r="V283" s="293">
        <v>6.6</v>
      </c>
      <c r="W283" s="293"/>
      <c r="X283" s="293"/>
      <c r="Y283" s="235"/>
      <c r="Z283" s="276"/>
      <c r="AA283" s="276"/>
    </row>
    <row r="284" spans="1:27" ht="12.2" hidden="1" customHeight="1">
      <c r="A284" s="278"/>
      <c r="B284" s="315" t="s">
        <v>198</v>
      </c>
      <c r="C284" s="384"/>
      <c r="D284" s="149" t="s">
        <v>364</v>
      </c>
      <c r="E284" s="133"/>
      <c r="F284" s="133"/>
      <c r="G284" s="302">
        <v>2.9</v>
      </c>
      <c r="H284" s="133">
        <v>3.9</v>
      </c>
      <c r="I284" s="302">
        <v>3.9</v>
      </c>
      <c r="J284" s="133">
        <v>4.4000000000000004</v>
      </c>
      <c r="K284" s="299">
        <v>4.4000000000000004</v>
      </c>
      <c r="L284" s="167">
        <v>7.1</v>
      </c>
      <c r="M284" s="299">
        <v>3.4</v>
      </c>
      <c r="N284" s="167">
        <v>5.6</v>
      </c>
      <c r="O284" s="299">
        <v>3.9</v>
      </c>
      <c r="P284" s="167">
        <v>4.2</v>
      </c>
      <c r="Q284" s="179">
        <v>4.3</v>
      </c>
      <c r="R284" s="293">
        <v>4.2</v>
      </c>
      <c r="S284" s="179">
        <v>3.1</v>
      </c>
      <c r="T284" s="293">
        <v>4.5999999999999996</v>
      </c>
      <c r="U284" s="293">
        <v>2.1</v>
      </c>
      <c r="V284" s="293">
        <v>4.9000000000000004</v>
      </c>
      <c r="W284" s="293"/>
      <c r="X284" s="293"/>
      <c r="Y284" s="235"/>
      <c r="Z284" s="276"/>
      <c r="AA284" s="276"/>
    </row>
    <row r="285" spans="1:27" ht="12.2" hidden="1" customHeight="1">
      <c r="A285" s="278"/>
      <c r="B285" s="315" t="s">
        <v>199</v>
      </c>
      <c r="C285" s="384"/>
      <c r="D285" s="149" t="s">
        <v>364</v>
      </c>
      <c r="E285" s="133"/>
      <c r="F285" s="133"/>
      <c r="G285" s="302">
        <v>1.7</v>
      </c>
      <c r="H285" s="133">
        <v>4.8</v>
      </c>
      <c r="I285" s="302">
        <v>3</v>
      </c>
      <c r="J285" s="133">
        <v>3.5</v>
      </c>
      <c r="K285" s="299">
        <v>3.7</v>
      </c>
      <c r="L285" s="167">
        <v>5.9</v>
      </c>
      <c r="M285" s="299">
        <v>3.2</v>
      </c>
      <c r="N285" s="167">
        <v>4.4000000000000004</v>
      </c>
      <c r="O285" s="299">
        <v>3.2</v>
      </c>
      <c r="P285" s="167">
        <v>4.2</v>
      </c>
      <c r="Q285" s="179">
        <v>4.3</v>
      </c>
      <c r="R285" s="293">
        <v>3.7</v>
      </c>
      <c r="S285" s="179">
        <v>2.1</v>
      </c>
      <c r="T285" s="293">
        <v>3.5</v>
      </c>
      <c r="U285" s="293">
        <v>3.3</v>
      </c>
      <c r="V285" s="293">
        <v>3.9</v>
      </c>
      <c r="W285" s="293"/>
      <c r="X285" s="293"/>
      <c r="Y285" s="235"/>
      <c r="Z285" s="276"/>
      <c r="AA285" s="276"/>
    </row>
    <row r="286" spans="1:27" ht="12.2" hidden="1" customHeight="1">
      <c r="A286" s="278"/>
      <c r="B286" s="315" t="s">
        <v>200</v>
      </c>
      <c r="C286" s="384"/>
      <c r="D286" s="149" t="s">
        <v>364</v>
      </c>
      <c r="E286" s="133"/>
      <c r="F286" s="133"/>
      <c r="G286" s="302">
        <v>2.2000000000000002</v>
      </c>
      <c r="H286" s="133">
        <v>3.2</v>
      </c>
      <c r="I286" s="302">
        <v>2.1</v>
      </c>
      <c r="J286" s="133">
        <v>3.1</v>
      </c>
      <c r="K286" s="299">
        <v>2.7</v>
      </c>
      <c r="L286" s="167">
        <v>5.3</v>
      </c>
      <c r="M286" s="299">
        <v>2.6</v>
      </c>
      <c r="N286" s="167">
        <v>3.9</v>
      </c>
      <c r="O286" s="299">
        <v>2.2000000000000002</v>
      </c>
      <c r="P286" s="167">
        <v>3.5</v>
      </c>
      <c r="Q286" s="179">
        <v>1.8</v>
      </c>
      <c r="R286" s="293">
        <v>3.1</v>
      </c>
      <c r="S286" s="179">
        <v>1.8</v>
      </c>
      <c r="T286" s="293">
        <v>3.2</v>
      </c>
      <c r="U286" s="293">
        <v>2.2999999999999998</v>
      </c>
      <c r="V286" s="293">
        <v>3.5</v>
      </c>
      <c r="W286" s="293"/>
      <c r="X286" s="293"/>
      <c r="Y286" s="235"/>
      <c r="Z286" s="276"/>
      <c r="AA286" s="276"/>
    </row>
    <row r="287" spans="1:27" ht="12.2" hidden="1" customHeight="1">
      <c r="A287" s="278"/>
      <c r="B287" s="315" t="s">
        <v>201</v>
      </c>
      <c r="C287" s="384"/>
      <c r="D287" s="149" t="s">
        <v>364</v>
      </c>
      <c r="E287" s="133"/>
      <c r="F287" s="133"/>
      <c r="G287" s="302">
        <v>1.5</v>
      </c>
      <c r="H287" s="133">
        <v>3.5</v>
      </c>
      <c r="I287" s="302">
        <v>1.8</v>
      </c>
      <c r="J287" s="133">
        <v>3.6</v>
      </c>
      <c r="K287" s="299">
        <v>3</v>
      </c>
      <c r="L287" s="167">
        <v>5.7</v>
      </c>
      <c r="M287" s="299">
        <v>2.8</v>
      </c>
      <c r="N287" s="167">
        <v>5.4</v>
      </c>
      <c r="O287" s="299">
        <v>2.2000000000000002</v>
      </c>
      <c r="P287" s="167">
        <v>3.6</v>
      </c>
      <c r="Q287" s="179">
        <v>2</v>
      </c>
      <c r="R287" s="293">
        <v>2.2999999999999998</v>
      </c>
      <c r="S287" s="179">
        <v>2</v>
      </c>
      <c r="T287" s="293">
        <v>3</v>
      </c>
      <c r="U287" s="293">
        <v>2</v>
      </c>
      <c r="V287" s="293">
        <v>3</v>
      </c>
      <c r="W287" s="293"/>
      <c r="X287" s="293"/>
      <c r="Y287" s="235"/>
      <c r="Z287" s="276"/>
      <c r="AA287" s="276"/>
    </row>
    <row r="288" spans="1:27" ht="12.2" hidden="1" customHeight="1">
      <c r="A288" s="278"/>
      <c r="B288" s="315" t="s">
        <v>202</v>
      </c>
      <c r="C288" s="384"/>
      <c r="D288" s="149" t="s">
        <v>364</v>
      </c>
      <c r="E288" s="133"/>
      <c r="F288" s="133"/>
      <c r="G288" s="302">
        <v>2.2000000000000002</v>
      </c>
      <c r="H288" s="133">
        <v>3.2</v>
      </c>
      <c r="I288" s="302">
        <v>2.7</v>
      </c>
      <c r="J288" s="133">
        <v>3.1</v>
      </c>
      <c r="K288" s="299">
        <v>3.1</v>
      </c>
      <c r="L288" s="167">
        <v>4.2</v>
      </c>
      <c r="M288" s="299">
        <v>2.4</v>
      </c>
      <c r="N288" s="167">
        <v>4</v>
      </c>
      <c r="O288" s="299">
        <v>2.4</v>
      </c>
      <c r="P288" s="167">
        <v>3.6</v>
      </c>
      <c r="Q288" s="179">
        <v>1.8</v>
      </c>
      <c r="R288" s="293">
        <v>2.9</v>
      </c>
      <c r="S288" s="179">
        <v>2.1</v>
      </c>
      <c r="T288" s="293">
        <v>2.2000000000000002</v>
      </c>
      <c r="U288" s="293">
        <v>1.3</v>
      </c>
      <c r="V288" s="293">
        <v>2.1</v>
      </c>
      <c r="W288" s="293"/>
      <c r="X288" s="293"/>
      <c r="Y288" s="235"/>
      <c r="Z288" s="276"/>
      <c r="AA288" s="276"/>
    </row>
    <row r="289" spans="1:27" ht="12.2" hidden="1" customHeight="1">
      <c r="A289" s="278"/>
      <c r="B289" s="315" t="s">
        <v>203</v>
      </c>
      <c r="C289" s="384"/>
      <c r="D289" s="149" t="s">
        <v>364</v>
      </c>
      <c r="E289" s="133"/>
      <c r="F289" s="133"/>
      <c r="G289" s="302">
        <v>0.6</v>
      </c>
      <c r="H289" s="133">
        <v>1.9</v>
      </c>
      <c r="I289" s="302">
        <v>1.6</v>
      </c>
      <c r="J289" s="133">
        <v>2</v>
      </c>
      <c r="K289" s="299">
        <v>1.8</v>
      </c>
      <c r="L289" s="167">
        <v>4</v>
      </c>
      <c r="M289" s="299">
        <v>1.8</v>
      </c>
      <c r="N289" s="167">
        <v>3.8</v>
      </c>
      <c r="O289" s="299">
        <v>1.2</v>
      </c>
      <c r="P289" s="167">
        <v>2.6</v>
      </c>
      <c r="Q289" s="179">
        <v>1.2</v>
      </c>
      <c r="R289" s="293">
        <v>2.8</v>
      </c>
      <c r="S289" s="179">
        <v>1.9</v>
      </c>
      <c r="T289" s="293">
        <v>2.9</v>
      </c>
      <c r="U289" s="293">
        <v>1.9</v>
      </c>
      <c r="V289" s="293">
        <v>2.6</v>
      </c>
      <c r="W289" s="293"/>
      <c r="X289" s="293"/>
      <c r="Y289" s="235"/>
      <c r="Z289" s="276"/>
      <c r="AA289" s="276"/>
    </row>
    <row r="290" spans="1:27" ht="12.2" hidden="1" customHeight="1">
      <c r="A290" s="278"/>
      <c r="B290" s="315" t="s">
        <v>667</v>
      </c>
      <c r="C290" s="384"/>
      <c r="D290" s="149" t="s">
        <v>364</v>
      </c>
      <c r="E290" s="131"/>
      <c r="F290" s="133"/>
      <c r="G290" s="302">
        <v>0.1</v>
      </c>
      <c r="H290" s="133">
        <v>2.2999999999999998</v>
      </c>
      <c r="I290" s="133">
        <v>0</v>
      </c>
      <c r="J290" s="133">
        <v>1.1000000000000001</v>
      </c>
      <c r="K290" s="299">
        <v>0.8</v>
      </c>
      <c r="L290" s="167">
        <v>3</v>
      </c>
      <c r="M290" s="299">
        <v>1.3</v>
      </c>
      <c r="N290" s="167">
        <v>2</v>
      </c>
      <c r="O290" s="299">
        <v>0.6</v>
      </c>
      <c r="P290" s="167">
        <v>1.6</v>
      </c>
      <c r="Q290" s="179">
        <v>0.9</v>
      </c>
      <c r="R290" s="293">
        <v>2.9</v>
      </c>
      <c r="S290" s="179">
        <v>0.5</v>
      </c>
      <c r="T290" s="293">
        <v>2.7</v>
      </c>
      <c r="U290" s="293">
        <v>0.6</v>
      </c>
      <c r="V290" s="293">
        <v>2</v>
      </c>
      <c r="W290" s="293"/>
      <c r="X290" s="293"/>
      <c r="Y290" s="235"/>
      <c r="Z290" s="276"/>
      <c r="AA290" s="276"/>
    </row>
    <row r="291" spans="1:27" ht="12.2" hidden="1" customHeight="1">
      <c r="A291" s="202"/>
      <c r="B291" s="355" t="s">
        <v>297</v>
      </c>
      <c r="C291" s="356"/>
      <c r="D291" s="219" t="s">
        <v>364</v>
      </c>
      <c r="E291" s="333"/>
      <c r="F291" s="357"/>
      <c r="G291" s="357">
        <v>0</v>
      </c>
      <c r="H291" s="357">
        <v>0.2</v>
      </c>
      <c r="I291" s="357">
        <v>0</v>
      </c>
      <c r="J291" s="357">
        <v>0.7</v>
      </c>
      <c r="K291" s="357">
        <v>0</v>
      </c>
      <c r="L291" s="358">
        <v>0.1</v>
      </c>
      <c r="M291" s="333">
        <v>0</v>
      </c>
      <c r="N291" s="333">
        <v>0</v>
      </c>
      <c r="O291" s="333">
        <v>0</v>
      </c>
      <c r="P291" s="358">
        <v>0.3</v>
      </c>
      <c r="Q291" s="333">
        <v>0</v>
      </c>
      <c r="R291" s="359">
        <v>0.3</v>
      </c>
      <c r="S291" s="333">
        <v>0</v>
      </c>
      <c r="T291" s="359">
        <v>0.3</v>
      </c>
      <c r="U291" s="359">
        <v>0</v>
      </c>
      <c r="V291" s="359">
        <v>0.9</v>
      </c>
      <c r="W291" s="359"/>
      <c r="X291" s="359"/>
      <c r="Y291" s="236"/>
      <c r="Z291" s="389"/>
      <c r="AA291" s="389"/>
    </row>
    <row r="292" spans="1:27" s="143" customFormat="1" ht="12.2" hidden="1" customHeight="1">
      <c r="C292" s="387"/>
      <c r="D292" s="214"/>
      <c r="E292" s="52"/>
      <c r="F292" s="134"/>
      <c r="G292" s="52"/>
      <c r="H292" s="134"/>
      <c r="I292" s="162"/>
      <c r="J292" s="140"/>
      <c r="K292" s="168"/>
      <c r="L292" s="169"/>
      <c r="M292" s="183"/>
      <c r="N292" s="183"/>
      <c r="O292" s="194"/>
      <c r="P292" s="194"/>
      <c r="Q292" s="128"/>
      <c r="R292" s="128"/>
      <c r="S292" s="128"/>
      <c r="T292" s="128"/>
      <c r="U292" s="128"/>
      <c r="V292" s="128"/>
      <c r="W292" s="128"/>
      <c r="X292" s="128"/>
      <c r="Y292" s="212"/>
      <c r="Z292" s="281"/>
      <c r="AA292" s="281"/>
    </row>
    <row r="293" spans="1:27" s="143" customFormat="1" ht="12.2" hidden="1" customHeight="1">
      <c r="B293" s="257"/>
      <c r="C293" s="387"/>
      <c r="D293" s="214"/>
      <c r="E293" s="52"/>
      <c r="F293" s="134"/>
      <c r="G293" s="52"/>
      <c r="H293" s="134"/>
      <c r="I293" s="162"/>
      <c r="J293" s="140"/>
      <c r="K293" s="168"/>
      <c r="L293" s="169"/>
      <c r="M293" s="183"/>
      <c r="N293" s="183"/>
      <c r="O293" s="194"/>
      <c r="P293" s="194"/>
      <c r="Q293" s="128"/>
      <c r="R293" s="128"/>
      <c r="S293" s="128"/>
      <c r="T293" s="128"/>
      <c r="U293" s="128"/>
      <c r="V293" s="128"/>
      <c r="W293" s="128"/>
      <c r="X293" s="128"/>
      <c r="Y293" s="212"/>
      <c r="Z293" s="281"/>
      <c r="AA293" s="281"/>
    </row>
    <row r="294" spans="1:27" s="143" customFormat="1" ht="12.2" hidden="1" customHeight="1">
      <c r="B294" s="257"/>
      <c r="C294" s="387"/>
      <c r="D294" s="214"/>
      <c r="E294" s="52"/>
      <c r="F294" s="134"/>
      <c r="G294" s="52"/>
      <c r="H294" s="134"/>
      <c r="I294" s="162"/>
      <c r="J294" s="140"/>
      <c r="K294" s="168"/>
      <c r="L294" s="169"/>
      <c r="M294" s="183"/>
      <c r="N294" s="183"/>
      <c r="O294" s="194"/>
      <c r="P294" s="194"/>
      <c r="Q294" s="128"/>
      <c r="R294" s="128"/>
      <c r="S294" s="128"/>
      <c r="T294" s="128"/>
      <c r="U294" s="128"/>
      <c r="V294" s="128"/>
      <c r="W294" s="128"/>
      <c r="X294" s="128"/>
      <c r="Y294" s="212"/>
      <c r="Z294" s="281"/>
      <c r="AA294" s="281"/>
    </row>
    <row r="295" spans="1:27" s="143" customFormat="1" ht="12.2" hidden="1" customHeight="1">
      <c r="B295" s="387"/>
      <c r="C295" s="387"/>
      <c r="D295" s="214"/>
      <c r="E295" s="52"/>
      <c r="F295" s="134"/>
      <c r="G295" s="52"/>
      <c r="H295" s="134"/>
      <c r="I295" s="162"/>
      <c r="J295" s="140"/>
      <c r="K295" s="168"/>
      <c r="L295" s="169"/>
      <c r="M295" s="183"/>
      <c r="N295" s="183"/>
      <c r="O295" s="194"/>
      <c r="P295" s="194"/>
      <c r="Q295" s="128"/>
      <c r="R295" s="128"/>
      <c r="S295" s="128"/>
      <c r="T295" s="128"/>
      <c r="U295" s="128"/>
      <c r="V295" s="128"/>
      <c r="W295" s="128"/>
      <c r="X295" s="128"/>
      <c r="Y295" s="212"/>
      <c r="Z295" s="281"/>
      <c r="AA295" s="281"/>
    </row>
    <row r="296" spans="1:27" s="143" customFormat="1" ht="12.2" hidden="1" customHeight="1">
      <c r="B296" s="387"/>
      <c r="C296" s="387"/>
      <c r="D296" s="214"/>
      <c r="E296" s="52"/>
      <c r="F296" s="134"/>
      <c r="G296" s="52"/>
      <c r="H296" s="134"/>
      <c r="I296" s="162"/>
      <c r="J296" s="140"/>
      <c r="K296" s="168"/>
      <c r="L296" s="169"/>
      <c r="M296" s="183"/>
      <c r="N296" s="183"/>
      <c r="O296" s="194"/>
      <c r="P296" s="194"/>
      <c r="Q296" s="128"/>
      <c r="R296" s="128"/>
      <c r="S296" s="128"/>
      <c r="T296" s="128"/>
      <c r="U296" s="128"/>
      <c r="V296" s="128"/>
      <c r="W296" s="128"/>
      <c r="X296" s="128"/>
      <c r="Y296" s="212"/>
      <c r="Z296" s="281"/>
      <c r="AA296" s="281"/>
    </row>
    <row r="297" spans="1:27" ht="12.2" hidden="1" customHeight="1">
      <c r="A297" s="278">
        <v>90</v>
      </c>
      <c r="B297" s="377" t="s">
        <v>666</v>
      </c>
      <c r="C297" s="378"/>
      <c r="D297" s="149" t="s">
        <v>495</v>
      </c>
      <c r="E297" s="259">
        <v>571</v>
      </c>
      <c r="F297" s="259">
        <v>358</v>
      </c>
      <c r="G297" s="259">
        <v>587</v>
      </c>
      <c r="H297" s="259">
        <v>367</v>
      </c>
      <c r="I297" s="259">
        <v>592</v>
      </c>
      <c r="J297" s="259">
        <v>373</v>
      </c>
      <c r="K297" s="259">
        <v>597</v>
      </c>
      <c r="L297" s="259">
        <v>385</v>
      </c>
      <c r="M297" s="259">
        <v>598</v>
      </c>
      <c r="N297" s="259">
        <v>388</v>
      </c>
      <c r="O297" s="259">
        <v>608</v>
      </c>
      <c r="P297" s="259">
        <v>392</v>
      </c>
      <c r="Q297" s="259">
        <v>612</v>
      </c>
      <c r="R297" s="259">
        <v>392</v>
      </c>
      <c r="S297" s="259">
        <v>609</v>
      </c>
      <c r="T297" s="259">
        <v>400</v>
      </c>
      <c r="U297" s="259">
        <v>622</v>
      </c>
      <c r="V297" s="259">
        <v>396</v>
      </c>
      <c r="W297" s="259"/>
      <c r="X297" s="259"/>
      <c r="Y297" s="235"/>
      <c r="Z297" s="276" t="s">
        <v>555</v>
      </c>
      <c r="AA297" s="276"/>
    </row>
    <row r="298" spans="1:27" ht="12.2" hidden="1" customHeight="1">
      <c r="A298" s="278"/>
      <c r="B298" s="381" t="s">
        <v>665</v>
      </c>
      <c r="C298" s="394"/>
      <c r="D298" s="149" t="s">
        <v>364</v>
      </c>
      <c r="E298" s="197"/>
      <c r="F298" s="197"/>
      <c r="G298" s="197">
        <v>61.480664651301254</v>
      </c>
      <c r="H298" s="197">
        <v>38.519335348698746</v>
      </c>
      <c r="I298" s="197">
        <v>61.375031868785591</v>
      </c>
      <c r="J298" s="197">
        <v>38.624968131214416</v>
      </c>
      <c r="K298" s="197">
        <v>60.793541720748642</v>
      </c>
      <c r="L298" s="197">
        <v>39.206458279251358</v>
      </c>
      <c r="M298" s="197">
        <v>60.637044018464749</v>
      </c>
      <c r="N298" s="197">
        <v>39.362955981535244</v>
      </c>
      <c r="O298" s="197">
        <v>60.8</v>
      </c>
      <c r="P298" s="197">
        <v>39.200000000000003</v>
      </c>
      <c r="Q298" s="197">
        <v>60.96</v>
      </c>
      <c r="R298" s="197">
        <v>39.04</v>
      </c>
      <c r="S298" s="197">
        <v>60.36</v>
      </c>
      <c r="T298" s="197">
        <v>39.64</v>
      </c>
      <c r="U298" s="197">
        <v>61.1</v>
      </c>
      <c r="V298" s="197">
        <v>38.9</v>
      </c>
      <c r="W298" s="197"/>
      <c r="X298" s="197"/>
      <c r="Y298" s="235"/>
      <c r="Z298" s="276"/>
      <c r="AA298" s="276"/>
    </row>
    <row r="299" spans="1:27" ht="12.2" hidden="1" customHeight="1">
      <c r="A299" s="278">
        <v>91</v>
      </c>
      <c r="B299" s="377" t="s">
        <v>664</v>
      </c>
      <c r="C299" s="378"/>
      <c r="D299" s="149"/>
      <c r="E299" s="128"/>
      <c r="F299" s="128"/>
      <c r="G299" s="128"/>
      <c r="H299" s="128"/>
      <c r="I299" s="128"/>
      <c r="J299" s="128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235"/>
      <c r="Z299" s="276" t="s">
        <v>555</v>
      </c>
      <c r="AA299" s="276"/>
    </row>
    <row r="300" spans="1:27" ht="12.2" hidden="1" customHeight="1">
      <c r="A300" s="278"/>
      <c r="B300" s="321" t="s">
        <v>663</v>
      </c>
      <c r="C300" s="394"/>
      <c r="D300" s="149" t="s">
        <v>357</v>
      </c>
      <c r="E300" s="52">
        <v>0.98911968348170121</v>
      </c>
      <c r="F300" s="52">
        <v>3.8229376257545273</v>
      </c>
      <c r="G300" s="52">
        <v>1.8253178023896557</v>
      </c>
      <c r="H300" s="52">
        <v>4.1796040546975988</v>
      </c>
      <c r="I300" s="52">
        <v>1.8885384090617425</v>
      </c>
      <c r="J300" s="52">
        <v>3.8273095602243159</v>
      </c>
      <c r="K300" s="52">
        <v>1.793599573997076</v>
      </c>
      <c r="L300" s="52">
        <v>4.7436423404288472</v>
      </c>
      <c r="M300" s="294">
        <v>1.2870716237559225</v>
      </c>
      <c r="N300" s="294">
        <v>4.3021327868345987</v>
      </c>
      <c r="O300" s="294">
        <v>1.2629161882893229</v>
      </c>
      <c r="P300" s="294">
        <v>4.1050484446710866</v>
      </c>
      <c r="Q300" s="294">
        <v>1.41</v>
      </c>
      <c r="R300" s="295">
        <v>3.61</v>
      </c>
      <c r="S300" s="294">
        <v>1.48</v>
      </c>
      <c r="T300" s="295">
        <v>3.5</v>
      </c>
      <c r="U300" s="295">
        <v>1.77</v>
      </c>
      <c r="V300" s="295">
        <v>3.54</v>
      </c>
      <c r="W300" s="295"/>
      <c r="X300" s="295"/>
      <c r="Y300" s="235"/>
      <c r="Z300" s="276"/>
      <c r="AA300" s="276"/>
    </row>
    <row r="301" spans="1:27" ht="12.2" hidden="1" customHeight="1">
      <c r="A301" s="278"/>
      <c r="B301" s="381" t="s">
        <v>662</v>
      </c>
      <c r="C301" s="324"/>
      <c r="D301" s="149" t="s">
        <v>357</v>
      </c>
      <c r="E301" s="52">
        <v>42.729970326409493</v>
      </c>
      <c r="F301" s="52">
        <v>27.364185110663986</v>
      </c>
      <c r="G301" s="52">
        <v>21.684216269300013</v>
      </c>
      <c r="H301" s="52">
        <v>37.06864412545071</v>
      </c>
      <c r="I301" s="52">
        <v>21.521806674726953</v>
      </c>
      <c r="J301" s="52">
        <v>36.506479916284313</v>
      </c>
      <c r="K301" s="52">
        <v>20.924212003436157</v>
      </c>
      <c r="L301" s="52">
        <v>35.285335189003078</v>
      </c>
      <c r="M301" s="294">
        <v>20.868911228659528</v>
      </c>
      <c r="N301" s="294">
        <v>34.474733015457815</v>
      </c>
      <c r="O301" s="294">
        <v>20.698704280793834</v>
      </c>
      <c r="P301" s="294">
        <v>34.854665986741459</v>
      </c>
      <c r="Q301" s="294">
        <v>20.51</v>
      </c>
      <c r="R301" s="295">
        <v>34.06</v>
      </c>
      <c r="S301" s="294">
        <v>20.53</v>
      </c>
      <c r="T301" s="295">
        <v>32</v>
      </c>
      <c r="U301" s="295">
        <v>20.100000000000001</v>
      </c>
      <c r="V301" s="295">
        <v>30.81</v>
      </c>
      <c r="W301" s="295"/>
      <c r="X301" s="295"/>
      <c r="Y301" s="235"/>
      <c r="Z301" s="276"/>
      <c r="AA301" s="276"/>
    </row>
    <row r="302" spans="1:27" ht="12.2" hidden="1" customHeight="1">
      <c r="A302" s="278"/>
      <c r="B302" s="381" t="s">
        <v>661</v>
      </c>
      <c r="C302" s="324"/>
      <c r="D302" s="149" t="s">
        <v>357</v>
      </c>
      <c r="E302" s="52">
        <v>43.42235410484669</v>
      </c>
      <c r="F302" s="52">
        <v>27.766599597585511</v>
      </c>
      <c r="G302" s="52">
        <v>53.314078782257624</v>
      </c>
      <c r="H302" s="52">
        <v>0.48139329206068443</v>
      </c>
      <c r="I302" s="52">
        <v>51.486987592113529</v>
      </c>
      <c r="J302" s="52">
        <v>0.55246988113445505</v>
      </c>
      <c r="K302" s="52">
        <v>50.699873907153467</v>
      </c>
      <c r="L302" s="52">
        <v>0.87218209105591415</v>
      </c>
      <c r="M302" s="294">
        <v>50.422589352118798</v>
      </c>
      <c r="N302" s="294">
        <v>0.93483208551744035</v>
      </c>
      <c r="O302" s="294">
        <v>51.172707889125803</v>
      </c>
      <c r="P302" s="294">
        <v>1.0453850076491586</v>
      </c>
      <c r="Q302" s="294">
        <v>50.21</v>
      </c>
      <c r="R302" s="295">
        <v>1.1499999999999999</v>
      </c>
      <c r="S302" s="294">
        <v>50.57</v>
      </c>
      <c r="T302" s="295">
        <v>1.5</v>
      </c>
      <c r="U302" s="295">
        <v>53.7</v>
      </c>
      <c r="V302" s="295">
        <v>1.52</v>
      </c>
      <c r="W302" s="295"/>
      <c r="X302" s="295"/>
      <c r="Y302" s="235"/>
      <c r="Z302" s="276"/>
      <c r="AA302" s="276"/>
    </row>
    <row r="303" spans="1:27" ht="12.2" hidden="1" customHeight="1">
      <c r="A303" s="278"/>
      <c r="B303" s="381" t="s">
        <v>660</v>
      </c>
      <c r="C303" s="324"/>
      <c r="D303" s="149" t="s">
        <v>357</v>
      </c>
      <c r="E303" s="52">
        <v>11.177052423343223</v>
      </c>
      <c r="F303" s="52">
        <v>26.156941649899395</v>
      </c>
      <c r="G303" s="52">
        <v>19.725401003873642</v>
      </c>
      <c r="H303" s="52">
        <v>35.70011565412613</v>
      </c>
      <c r="I303" s="52">
        <v>21.204855083721149</v>
      </c>
      <c r="J303" s="52">
        <v>36.058922965467275</v>
      </c>
      <c r="K303" s="52">
        <v>22.360464785265393</v>
      </c>
      <c r="L303" s="52">
        <v>35.996271350155531</v>
      </c>
      <c r="M303" s="294">
        <v>22.969741031362027</v>
      </c>
      <c r="N303" s="294">
        <v>36.015880044900769</v>
      </c>
      <c r="O303" s="294">
        <v>22.863703460718387</v>
      </c>
      <c r="P303" s="294">
        <v>36.053034166241716</v>
      </c>
      <c r="Q303" s="294">
        <v>23.47</v>
      </c>
      <c r="R303" s="295">
        <v>36.619999999999997</v>
      </c>
      <c r="S303" s="294">
        <v>22.82</v>
      </c>
      <c r="T303" s="295">
        <v>37.200000000000003</v>
      </c>
      <c r="U303" s="295">
        <v>19.940000000000001</v>
      </c>
      <c r="V303" s="295">
        <v>39.14</v>
      </c>
      <c r="W303" s="295"/>
      <c r="X303" s="295"/>
      <c r="Y303" s="235"/>
      <c r="Z303" s="276"/>
      <c r="AA303" s="276"/>
    </row>
    <row r="304" spans="1:27" ht="12.2" hidden="1" customHeight="1">
      <c r="A304" s="278"/>
      <c r="B304" s="381" t="s">
        <v>659</v>
      </c>
      <c r="C304" s="324"/>
      <c r="D304" s="149" t="s">
        <v>357</v>
      </c>
      <c r="E304" s="52">
        <v>1.6815034619188922</v>
      </c>
      <c r="F304" s="52">
        <v>14.88933601609658</v>
      </c>
      <c r="G304" s="52">
        <v>3.45098614217906</v>
      </c>
      <c r="H304" s="52">
        <v>22.570242873664874</v>
      </c>
      <c r="I304" s="52">
        <v>3.8978122403766275</v>
      </c>
      <c r="J304" s="52">
        <v>23.054817676889641</v>
      </c>
      <c r="K304" s="52">
        <v>4.2218497301479117</v>
      </c>
      <c r="L304" s="52">
        <v>23.10256902935663</v>
      </c>
      <c r="M304" s="294">
        <v>4.4516867641037203</v>
      </c>
      <c r="N304" s="294">
        <v>24.272422067289373</v>
      </c>
      <c r="O304" s="294">
        <v>4.0019681810726588</v>
      </c>
      <c r="P304" s="294">
        <v>23.941866394696586</v>
      </c>
      <c r="Q304" s="294">
        <v>4.4000000000000004</v>
      </c>
      <c r="R304" s="295">
        <v>24.56</v>
      </c>
      <c r="S304" s="294">
        <v>4.5999999999999996</v>
      </c>
      <c r="T304" s="295">
        <v>25.8</v>
      </c>
      <c r="U304" s="295">
        <v>4.49</v>
      </c>
      <c r="V304" s="295">
        <v>24.99</v>
      </c>
      <c r="W304" s="295"/>
      <c r="X304" s="295"/>
      <c r="Y304" s="235"/>
      <c r="Z304" s="276"/>
      <c r="AA304" s="276"/>
    </row>
    <row r="305" spans="1:27" ht="12.2" hidden="1" customHeight="1">
      <c r="A305" s="278">
        <v>92</v>
      </c>
      <c r="B305" s="500" t="s">
        <v>802</v>
      </c>
      <c r="C305" s="501"/>
      <c r="D305" s="149" t="s">
        <v>356</v>
      </c>
      <c r="E305" s="259">
        <v>15183</v>
      </c>
      <c r="F305" s="259">
        <v>15779</v>
      </c>
      <c r="G305" s="259">
        <v>15963</v>
      </c>
      <c r="H305" s="259">
        <v>18131</v>
      </c>
      <c r="I305" s="259">
        <v>28260</v>
      </c>
      <c r="J305" s="259">
        <v>30788</v>
      </c>
      <c r="K305" s="259">
        <v>37552</v>
      </c>
      <c r="L305" s="259">
        <v>37401</v>
      </c>
      <c r="M305" s="259">
        <v>37818</v>
      </c>
      <c r="N305" s="259">
        <v>34921</v>
      </c>
      <c r="O305" s="259">
        <v>27760</v>
      </c>
      <c r="P305" s="259">
        <v>28622</v>
      </c>
      <c r="Q305" s="259">
        <v>30392</v>
      </c>
      <c r="R305" s="259">
        <v>29663</v>
      </c>
      <c r="S305" s="259">
        <v>38126</v>
      </c>
      <c r="T305" s="259">
        <v>40137</v>
      </c>
      <c r="U305" s="259">
        <v>33313</v>
      </c>
      <c r="V305" s="259">
        <v>34513</v>
      </c>
      <c r="W305" s="259"/>
      <c r="X305" s="259"/>
      <c r="Y305" s="235"/>
      <c r="Z305" s="276" t="s">
        <v>555</v>
      </c>
      <c r="AA305" s="276"/>
    </row>
    <row r="306" spans="1:27" ht="12.2" hidden="1" customHeight="1">
      <c r="A306" s="278">
        <v>93</v>
      </c>
      <c r="B306" s="500" t="s">
        <v>803</v>
      </c>
      <c r="C306" s="501"/>
      <c r="D306" s="149" t="s">
        <v>356</v>
      </c>
      <c r="E306" s="259">
        <v>4233</v>
      </c>
      <c r="F306" s="259">
        <v>4944</v>
      </c>
      <c r="G306" s="259">
        <v>3587</v>
      </c>
      <c r="H306" s="259">
        <v>4377</v>
      </c>
      <c r="I306" s="259">
        <v>7324</v>
      </c>
      <c r="J306" s="259">
        <v>8160</v>
      </c>
      <c r="K306" s="259">
        <v>10710</v>
      </c>
      <c r="L306" s="259">
        <v>12263</v>
      </c>
      <c r="M306" s="259">
        <v>16996</v>
      </c>
      <c r="N306" s="259">
        <v>19575</v>
      </c>
      <c r="O306" s="259">
        <v>15162</v>
      </c>
      <c r="P306" s="259">
        <v>17741</v>
      </c>
      <c r="Q306" s="259">
        <v>16914</v>
      </c>
      <c r="R306" s="259">
        <v>17698</v>
      </c>
      <c r="S306" s="259">
        <v>23774</v>
      </c>
      <c r="T306" s="259">
        <v>27651</v>
      </c>
      <c r="U306" s="259">
        <v>19115</v>
      </c>
      <c r="V306" s="259">
        <v>22040</v>
      </c>
      <c r="W306" s="259"/>
      <c r="X306" s="259"/>
      <c r="Y306" s="235"/>
      <c r="Z306" s="276" t="s">
        <v>555</v>
      </c>
      <c r="AA306" s="276"/>
    </row>
    <row r="307" spans="1:27" ht="12.2" hidden="1" customHeight="1">
      <c r="A307" s="278">
        <v>94</v>
      </c>
      <c r="B307" s="514" t="s">
        <v>804</v>
      </c>
      <c r="C307" s="501"/>
      <c r="D307" s="149" t="s">
        <v>356</v>
      </c>
      <c r="E307" s="259"/>
      <c r="F307" s="259"/>
      <c r="G307" s="259"/>
      <c r="H307" s="259"/>
      <c r="I307" s="259">
        <v>5455</v>
      </c>
      <c r="J307" s="259">
        <v>4034</v>
      </c>
      <c r="K307" s="259">
        <v>7675</v>
      </c>
      <c r="L307" s="259">
        <v>6472</v>
      </c>
      <c r="M307" s="259">
        <v>3319</v>
      </c>
      <c r="N307" s="259">
        <v>3040</v>
      </c>
      <c r="O307" s="259">
        <v>2509</v>
      </c>
      <c r="P307" s="259">
        <v>1990</v>
      </c>
      <c r="Q307" s="259">
        <v>3014</v>
      </c>
      <c r="R307" s="259">
        <v>2569</v>
      </c>
      <c r="S307" s="259">
        <v>2935</v>
      </c>
      <c r="T307" s="259">
        <v>2431</v>
      </c>
      <c r="U307" s="259">
        <v>2686</v>
      </c>
      <c r="V307" s="259">
        <v>2223</v>
      </c>
      <c r="W307" s="259"/>
      <c r="X307" s="259"/>
      <c r="Y307" s="235"/>
      <c r="Z307" s="276" t="s">
        <v>555</v>
      </c>
      <c r="AA307" s="276"/>
    </row>
    <row r="308" spans="1:27" ht="12.2" hidden="1" customHeight="1">
      <c r="A308" s="278">
        <v>95</v>
      </c>
      <c r="B308" s="500" t="s">
        <v>805</v>
      </c>
      <c r="C308" s="501"/>
      <c r="D308" s="149" t="s">
        <v>356</v>
      </c>
      <c r="E308" s="170">
        <v>115</v>
      </c>
      <c r="F308" s="170">
        <v>306</v>
      </c>
      <c r="G308" s="128">
        <v>105</v>
      </c>
      <c r="H308" s="128">
        <v>312</v>
      </c>
      <c r="I308" s="128">
        <v>103</v>
      </c>
      <c r="J308" s="128">
        <v>226</v>
      </c>
      <c r="K308" s="128">
        <v>112</v>
      </c>
      <c r="L308" s="128">
        <v>228</v>
      </c>
      <c r="M308" s="128">
        <v>95</v>
      </c>
      <c r="N308" s="128">
        <v>201</v>
      </c>
      <c r="O308" s="128">
        <v>126</v>
      </c>
      <c r="P308" s="128">
        <v>278</v>
      </c>
      <c r="Q308" s="128">
        <v>137</v>
      </c>
      <c r="R308" s="128">
        <v>102</v>
      </c>
      <c r="S308" s="128">
        <v>147</v>
      </c>
      <c r="T308" s="128">
        <v>154</v>
      </c>
      <c r="U308" s="128">
        <v>148</v>
      </c>
      <c r="V308" s="128">
        <v>159</v>
      </c>
      <c r="W308" s="128"/>
      <c r="X308" s="128"/>
      <c r="Y308" s="235"/>
      <c r="Z308" s="276" t="s">
        <v>555</v>
      </c>
      <c r="AA308" s="276"/>
    </row>
    <row r="309" spans="1:27" ht="12.2" hidden="1" customHeight="1">
      <c r="A309" s="278">
        <v>96</v>
      </c>
      <c r="B309" s="514" t="s">
        <v>806</v>
      </c>
      <c r="C309" s="501"/>
      <c r="D309" s="149" t="s">
        <v>657</v>
      </c>
      <c r="E309" s="170" t="s">
        <v>409</v>
      </c>
      <c r="F309" s="170" t="s">
        <v>409</v>
      </c>
      <c r="G309" s="135">
        <v>244</v>
      </c>
      <c r="H309" s="128">
        <v>302</v>
      </c>
      <c r="I309" s="259">
        <v>1165</v>
      </c>
      <c r="J309" s="259">
        <v>800</v>
      </c>
      <c r="K309" s="259">
        <v>981</v>
      </c>
      <c r="L309" s="259">
        <v>825</v>
      </c>
      <c r="M309" s="259">
        <v>646</v>
      </c>
      <c r="N309" s="259">
        <v>492</v>
      </c>
      <c r="O309" s="259">
        <v>814</v>
      </c>
      <c r="P309" s="259">
        <v>407</v>
      </c>
      <c r="Q309" s="259">
        <v>405</v>
      </c>
      <c r="R309" s="259">
        <v>296</v>
      </c>
      <c r="S309" s="259">
        <v>763</v>
      </c>
      <c r="T309" s="259">
        <v>497</v>
      </c>
      <c r="U309" s="259">
        <v>1058</v>
      </c>
      <c r="V309" s="259">
        <v>628</v>
      </c>
      <c r="W309" s="259"/>
      <c r="X309" s="203"/>
      <c r="Y309" s="237"/>
      <c r="Z309" s="250" t="s">
        <v>627</v>
      </c>
      <c r="AA309" s="250"/>
    </row>
    <row r="310" spans="1:27" ht="12.2" hidden="1" customHeight="1">
      <c r="A310" s="278">
        <v>97</v>
      </c>
      <c r="B310" s="500" t="s">
        <v>807</v>
      </c>
      <c r="C310" s="501"/>
      <c r="D310" s="149" t="s">
        <v>356</v>
      </c>
      <c r="E310" s="259">
        <v>2070</v>
      </c>
      <c r="F310" s="259">
        <v>2254</v>
      </c>
      <c r="G310" s="259">
        <v>1490</v>
      </c>
      <c r="H310" s="259">
        <v>1814</v>
      </c>
      <c r="I310" s="259">
        <v>3498</v>
      </c>
      <c r="J310" s="259">
        <v>3571</v>
      </c>
      <c r="K310" s="259">
        <v>3357</v>
      </c>
      <c r="L310" s="259">
        <v>4387</v>
      </c>
      <c r="M310" s="259">
        <v>2734</v>
      </c>
      <c r="N310" s="259">
        <v>3455</v>
      </c>
      <c r="O310" s="259">
        <v>2737</v>
      </c>
      <c r="P310" s="259">
        <v>4310</v>
      </c>
      <c r="Q310" s="259">
        <v>2354</v>
      </c>
      <c r="R310" s="259">
        <v>3182</v>
      </c>
      <c r="S310" s="259">
        <v>2229</v>
      </c>
      <c r="T310" s="259">
        <v>3344</v>
      </c>
      <c r="U310" s="259">
        <v>1950</v>
      </c>
      <c r="V310" s="259">
        <v>3276</v>
      </c>
      <c r="W310" s="259"/>
      <c r="X310" s="259"/>
      <c r="Y310" s="235"/>
      <c r="Z310" s="276" t="s">
        <v>555</v>
      </c>
      <c r="AA310" s="276"/>
    </row>
    <row r="311" spans="1:27" ht="12.2" hidden="1" customHeight="1">
      <c r="A311" s="278">
        <v>98</v>
      </c>
      <c r="B311" s="522" t="s">
        <v>704</v>
      </c>
      <c r="C311" s="521"/>
      <c r="D311" s="149" t="s">
        <v>362</v>
      </c>
      <c r="E311" s="170"/>
      <c r="F311" s="170"/>
      <c r="G311" s="128"/>
      <c r="H311" s="128"/>
      <c r="I311" s="128"/>
      <c r="J311" s="128"/>
      <c r="K311" s="205">
        <v>56</v>
      </c>
      <c r="L311" s="205">
        <v>78</v>
      </c>
      <c r="M311" s="205">
        <v>32</v>
      </c>
      <c r="N311" s="205">
        <v>54</v>
      </c>
      <c r="O311" s="205">
        <v>24</v>
      </c>
      <c r="P311" s="205">
        <v>84</v>
      </c>
      <c r="Q311" s="205">
        <v>18</v>
      </c>
      <c r="R311" s="205">
        <v>51</v>
      </c>
      <c r="S311" s="205">
        <v>25</v>
      </c>
      <c r="T311" s="205">
        <v>49</v>
      </c>
      <c r="U311" s="205">
        <v>33</v>
      </c>
      <c r="V311" s="205">
        <v>56</v>
      </c>
      <c r="W311" s="205"/>
      <c r="X311" s="205"/>
      <c r="Y311" s="215" t="s">
        <v>699</v>
      </c>
      <c r="Z311" s="244" t="s">
        <v>398</v>
      </c>
      <c r="AA311" s="244"/>
    </row>
    <row r="312" spans="1:27" ht="12.2" hidden="1" customHeight="1">
      <c r="A312" s="278">
        <v>99</v>
      </c>
      <c r="B312" s="520" t="s">
        <v>703</v>
      </c>
      <c r="C312" s="521"/>
      <c r="D312" s="149" t="s">
        <v>369</v>
      </c>
      <c r="E312" s="170"/>
      <c r="F312" s="170"/>
      <c r="G312" s="259"/>
      <c r="H312" s="259"/>
      <c r="I312" s="259"/>
      <c r="J312" s="259"/>
      <c r="K312" s="259">
        <v>1376390</v>
      </c>
      <c r="L312" s="259">
        <v>1258560</v>
      </c>
      <c r="M312" s="259">
        <v>1618263</v>
      </c>
      <c r="N312" s="259">
        <v>776433</v>
      </c>
      <c r="O312" s="259">
        <v>845921</v>
      </c>
      <c r="P312" s="259">
        <v>1633811</v>
      </c>
      <c r="Q312" s="259">
        <v>576746</v>
      </c>
      <c r="R312" s="259">
        <v>4863470</v>
      </c>
      <c r="S312" s="259">
        <v>971506</v>
      </c>
      <c r="T312" s="259">
        <v>1946632</v>
      </c>
      <c r="U312" s="259">
        <v>1402411</v>
      </c>
      <c r="V312" s="259">
        <v>1777915</v>
      </c>
      <c r="W312" s="259"/>
      <c r="X312" s="259"/>
      <c r="Y312" s="215" t="s">
        <v>699</v>
      </c>
      <c r="Z312" s="244" t="s">
        <v>398</v>
      </c>
      <c r="AA312" s="244"/>
    </row>
    <row r="313" spans="1:27" ht="12.2" hidden="1" customHeight="1">
      <c r="A313" s="256">
        <v>100</v>
      </c>
      <c r="B313" s="522" t="s">
        <v>702</v>
      </c>
      <c r="C313" s="521"/>
      <c r="D313" s="149" t="s">
        <v>362</v>
      </c>
      <c r="E313" s="259"/>
      <c r="F313" s="259"/>
      <c r="G313" s="259"/>
      <c r="H313" s="259"/>
      <c r="I313" s="259"/>
      <c r="J313" s="259"/>
      <c r="K313" s="259">
        <v>4</v>
      </c>
      <c r="L313" s="259">
        <v>11</v>
      </c>
      <c r="M313" s="259">
        <v>4</v>
      </c>
      <c r="N313" s="259">
        <v>11</v>
      </c>
      <c r="O313" s="259">
        <v>6</v>
      </c>
      <c r="P313" s="259">
        <v>10</v>
      </c>
      <c r="Q313" s="259">
        <v>6</v>
      </c>
      <c r="R313" s="259">
        <v>10</v>
      </c>
      <c r="S313" s="259">
        <v>5</v>
      </c>
      <c r="T313" s="259">
        <v>10</v>
      </c>
      <c r="U313" s="259">
        <v>5</v>
      </c>
      <c r="V313" s="259">
        <v>10</v>
      </c>
      <c r="W313" s="259"/>
      <c r="X313" s="259"/>
      <c r="Y313" s="215" t="s">
        <v>699</v>
      </c>
      <c r="Z313" s="244" t="s">
        <v>398</v>
      </c>
      <c r="AA313" s="244"/>
    </row>
    <row r="314" spans="1:27" ht="12.2" hidden="1" customHeight="1">
      <c r="A314" s="256">
        <v>101</v>
      </c>
      <c r="B314" s="522" t="s">
        <v>701</v>
      </c>
      <c r="C314" s="521"/>
      <c r="D314" s="149" t="s">
        <v>362</v>
      </c>
      <c r="E314" s="170"/>
      <c r="F314" s="170"/>
      <c r="G314" s="259"/>
      <c r="H314" s="259"/>
      <c r="I314" s="259"/>
      <c r="J314" s="259"/>
      <c r="K314" s="259">
        <v>51</v>
      </c>
      <c r="L314" s="259">
        <v>15</v>
      </c>
      <c r="M314" s="259">
        <v>56</v>
      </c>
      <c r="N314" s="259">
        <v>14</v>
      </c>
      <c r="O314" s="259">
        <v>60</v>
      </c>
      <c r="P314" s="259">
        <v>20</v>
      </c>
      <c r="Q314" s="259">
        <v>57</v>
      </c>
      <c r="R314" s="259">
        <v>19</v>
      </c>
      <c r="S314" s="259">
        <v>60</v>
      </c>
      <c r="T314" s="259">
        <v>17</v>
      </c>
      <c r="U314" s="259">
        <v>68</v>
      </c>
      <c r="V314" s="259">
        <v>12</v>
      </c>
      <c r="W314" s="259"/>
      <c r="X314" s="259"/>
      <c r="Y314" s="215" t="s">
        <v>699</v>
      </c>
      <c r="Z314" s="244" t="s">
        <v>398</v>
      </c>
      <c r="AA314" s="244"/>
    </row>
    <row r="315" spans="1:27" ht="12.2" hidden="1" customHeight="1">
      <c r="A315" s="256">
        <v>102</v>
      </c>
      <c r="B315" s="520" t="s">
        <v>700</v>
      </c>
      <c r="C315" s="521"/>
      <c r="D315" s="149" t="s">
        <v>362</v>
      </c>
      <c r="E315" s="170"/>
      <c r="F315" s="170"/>
      <c r="G315" s="259"/>
      <c r="H315" s="259"/>
      <c r="I315" s="259"/>
      <c r="J315" s="259"/>
      <c r="K315" s="259">
        <v>80</v>
      </c>
      <c r="L315" s="259">
        <v>107</v>
      </c>
      <c r="M315" s="259">
        <v>74</v>
      </c>
      <c r="N315" s="259">
        <v>101</v>
      </c>
      <c r="O315" s="259">
        <v>61</v>
      </c>
      <c r="P315" s="259">
        <v>103</v>
      </c>
      <c r="Q315" s="259">
        <v>56</v>
      </c>
      <c r="R315" s="259">
        <v>91</v>
      </c>
      <c r="S315" s="259">
        <v>71</v>
      </c>
      <c r="T315" s="259">
        <v>91</v>
      </c>
      <c r="U315" s="259">
        <v>46</v>
      </c>
      <c r="V315" s="259">
        <v>88</v>
      </c>
      <c r="W315" s="259"/>
      <c r="X315" s="259"/>
      <c r="Y315" s="215" t="s">
        <v>699</v>
      </c>
      <c r="Z315" s="244" t="s">
        <v>398</v>
      </c>
      <c r="AA315" s="244"/>
    </row>
    <row r="316" spans="1:27" ht="12.2" hidden="1" customHeight="1">
      <c r="A316" s="256">
        <v>103</v>
      </c>
      <c r="B316" s="522" t="s">
        <v>698</v>
      </c>
      <c r="C316" s="521"/>
      <c r="D316" s="149" t="s">
        <v>362</v>
      </c>
      <c r="E316" s="191"/>
      <c r="F316" s="191"/>
      <c r="G316" s="192"/>
      <c r="H316" s="192"/>
      <c r="I316" s="192"/>
      <c r="J316" s="192"/>
      <c r="K316" s="259">
        <v>159</v>
      </c>
      <c r="L316" s="259">
        <v>187</v>
      </c>
      <c r="M316" s="259">
        <v>193</v>
      </c>
      <c r="N316" s="259">
        <v>157</v>
      </c>
      <c r="O316" s="259">
        <v>205</v>
      </c>
      <c r="P316" s="259">
        <v>130</v>
      </c>
      <c r="Q316" s="259">
        <v>179</v>
      </c>
      <c r="R316" s="259">
        <v>198</v>
      </c>
      <c r="S316" s="259">
        <v>200</v>
      </c>
      <c r="T316" s="259">
        <v>166</v>
      </c>
      <c r="U316" s="259">
        <v>179</v>
      </c>
      <c r="V316" s="259">
        <v>174</v>
      </c>
      <c r="W316" s="259"/>
      <c r="X316" s="259"/>
      <c r="Y316" s="215" t="s">
        <v>565</v>
      </c>
      <c r="Z316" s="244" t="s">
        <v>398</v>
      </c>
      <c r="AA316" s="244"/>
    </row>
    <row r="317" spans="1:27" ht="12.2" hidden="1" customHeight="1">
      <c r="A317" s="278">
        <v>104</v>
      </c>
      <c r="B317" s="526" t="s">
        <v>697</v>
      </c>
      <c r="C317" s="521"/>
      <c r="D317" s="149" t="s">
        <v>357</v>
      </c>
      <c r="E317" s="52">
        <v>22.78</v>
      </c>
      <c r="F317" s="134">
        <v>77.22</v>
      </c>
      <c r="G317" s="52">
        <v>24.93</v>
      </c>
      <c r="H317" s="134">
        <v>75.069999999999993</v>
      </c>
      <c r="I317" s="162">
        <v>26.35</v>
      </c>
      <c r="J317" s="140">
        <v>73.650000000000006</v>
      </c>
      <c r="K317" s="168">
        <v>26.31</v>
      </c>
      <c r="L317" s="169">
        <v>73.69</v>
      </c>
      <c r="M317" s="183">
        <v>28.14</v>
      </c>
      <c r="N317" s="183">
        <v>71.86</v>
      </c>
      <c r="O317" s="194">
        <v>27.12</v>
      </c>
      <c r="P317" s="194">
        <v>72.88</v>
      </c>
      <c r="Q317" s="292">
        <v>28.5</v>
      </c>
      <c r="R317" s="292">
        <v>71.5</v>
      </c>
      <c r="S317" s="292">
        <v>29.311102905347791</v>
      </c>
      <c r="T317" s="292">
        <v>70.688897094652219</v>
      </c>
      <c r="U317" s="128" t="s">
        <v>836</v>
      </c>
      <c r="V317" s="128" t="s">
        <v>836</v>
      </c>
      <c r="W317" s="128"/>
      <c r="X317" s="128"/>
      <c r="Y317" s="235"/>
      <c r="Z317" s="276" t="s">
        <v>695</v>
      </c>
      <c r="AA317" s="276"/>
    </row>
    <row r="318" spans="1:27" ht="12.2" hidden="1" customHeight="1">
      <c r="A318" s="278">
        <v>105</v>
      </c>
      <c r="B318" s="373" t="s">
        <v>696</v>
      </c>
      <c r="C318" s="374"/>
      <c r="D318" s="132"/>
      <c r="E318" s="303"/>
      <c r="F318" s="303"/>
      <c r="G318" s="303"/>
      <c r="H318" s="303"/>
      <c r="I318" s="304"/>
      <c r="J318" s="304"/>
      <c r="K318" s="305"/>
      <c r="L318" s="305"/>
      <c r="M318" s="155"/>
      <c r="N318" s="155"/>
      <c r="O318" s="168"/>
      <c r="P318" s="168"/>
      <c r="Q318" s="306"/>
      <c r="R318" s="306"/>
      <c r="S318" s="155"/>
      <c r="T318" s="155"/>
      <c r="U318" s="155"/>
      <c r="V318" s="155"/>
      <c r="W318" s="155"/>
      <c r="X318" s="155"/>
      <c r="Y318" s="235"/>
      <c r="Z318" s="276" t="s">
        <v>695</v>
      </c>
      <c r="AA318" s="276"/>
    </row>
    <row r="319" spans="1:27" ht="12.2" hidden="1" customHeight="1">
      <c r="A319" s="278"/>
      <c r="B319" s="323" t="s">
        <v>694</v>
      </c>
      <c r="C319" s="394"/>
      <c r="D319" s="149" t="s">
        <v>692</v>
      </c>
      <c r="E319" s="52">
        <v>34.43</v>
      </c>
      <c r="F319" s="52">
        <v>65.569999999999993</v>
      </c>
      <c r="G319" s="307">
        <v>38.931765172050461</v>
      </c>
      <c r="H319" s="52">
        <v>61.068234827949532</v>
      </c>
      <c r="I319" s="162">
        <v>41.713705225034232</v>
      </c>
      <c r="J319" s="140">
        <v>58.286294774965775</v>
      </c>
      <c r="K319" s="168">
        <v>38.44308671052746</v>
      </c>
      <c r="L319" s="169">
        <v>61.55691328947254</v>
      </c>
      <c r="M319" s="183">
        <v>42.125072665109911</v>
      </c>
      <c r="N319" s="183">
        <v>57.874927334890089</v>
      </c>
      <c r="O319" s="194">
        <v>45.88</v>
      </c>
      <c r="P319" s="194">
        <v>54.12</v>
      </c>
      <c r="Q319" s="292">
        <v>45.64</v>
      </c>
      <c r="R319" s="292">
        <v>54.36</v>
      </c>
      <c r="S319" s="168">
        <v>46.500118962645729</v>
      </c>
      <c r="T319" s="168">
        <v>53.499881037354271</v>
      </c>
      <c r="U319" s="155" t="s">
        <v>87</v>
      </c>
      <c r="V319" s="155" t="s">
        <v>87</v>
      </c>
      <c r="W319" s="155"/>
      <c r="X319" s="155"/>
      <c r="Y319" s="235"/>
      <c r="Z319" s="276"/>
      <c r="AA319" s="276"/>
    </row>
    <row r="320" spans="1:27" ht="12.2" hidden="1" customHeight="1">
      <c r="A320" s="278"/>
      <c r="B320" s="323" t="s">
        <v>693</v>
      </c>
      <c r="C320" s="394"/>
      <c r="D320" s="149" t="s">
        <v>692</v>
      </c>
      <c r="E320" s="52">
        <v>31.54</v>
      </c>
      <c r="F320" s="52">
        <v>68.459999999999994</v>
      </c>
      <c r="G320" s="307">
        <v>31.879542159343679</v>
      </c>
      <c r="H320" s="52">
        <v>68.120457840656329</v>
      </c>
      <c r="I320" s="162">
        <v>36.367651605494459</v>
      </c>
      <c r="J320" s="140">
        <v>63.632348394505541</v>
      </c>
      <c r="K320" s="168">
        <v>28.654365945020466</v>
      </c>
      <c r="L320" s="169">
        <v>71.345634054979541</v>
      </c>
      <c r="M320" s="183">
        <v>37.811474682983068</v>
      </c>
      <c r="N320" s="183">
        <v>62.188525317016939</v>
      </c>
      <c r="O320" s="194">
        <v>33.96</v>
      </c>
      <c r="P320" s="194">
        <v>66.040000000000006</v>
      </c>
      <c r="Q320" s="292">
        <v>31.7</v>
      </c>
      <c r="R320" s="292">
        <v>68.3</v>
      </c>
      <c r="S320" s="169">
        <v>38.150844634784676</v>
      </c>
      <c r="T320" s="169">
        <v>61.849155365215324</v>
      </c>
      <c r="U320" s="128" t="s">
        <v>87</v>
      </c>
      <c r="V320" s="128" t="s">
        <v>87</v>
      </c>
      <c r="W320" s="128"/>
      <c r="X320" s="128"/>
      <c r="Y320" s="235"/>
      <c r="Z320" s="276"/>
      <c r="AA320" s="276"/>
    </row>
    <row r="321" spans="1:27" ht="12.2" hidden="1" customHeight="1">
      <c r="A321" s="278"/>
      <c r="B321" s="323" t="s">
        <v>691</v>
      </c>
      <c r="C321" s="394"/>
      <c r="D321" s="149" t="s">
        <v>689</v>
      </c>
      <c r="E321" s="52">
        <v>20.52</v>
      </c>
      <c r="F321" s="52">
        <v>79.48</v>
      </c>
      <c r="G321" s="307">
        <v>19.908503912898606</v>
      </c>
      <c r="H321" s="52">
        <v>80.09149608710139</v>
      </c>
      <c r="I321" s="162">
        <v>21.193410185062497</v>
      </c>
      <c r="J321" s="140">
        <v>78.806589814937496</v>
      </c>
      <c r="K321" s="168">
        <v>24.398362607660285</v>
      </c>
      <c r="L321" s="169">
        <v>75.601637392339711</v>
      </c>
      <c r="M321" s="183">
        <v>20.342782260845578</v>
      </c>
      <c r="N321" s="183">
        <v>79.657217739154433</v>
      </c>
      <c r="O321" s="194">
        <v>22.45</v>
      </c>
      <c r="P321" s="194">
        <v>77.55</v>
      </c>
      <c r="Q321" s="292">
        <v>24.31</v>
      </c>
      <c r="R321" s="292">
        <v>75.69</v>
      </c>
      <c r="S321" s="169">
        <v>24.861289555079704</v>
      </c>
      <c r="T321" s="169">
        <v>75.138710444920292</v>
      </c>
      <c r="U321" s="128" t="s">
        <v>87</v>
      </c>
      <c r="V321" s="128" t="s">
        <v>87</v>
      </c>
      <c r="W321" s="128"/>
      <c r="X321" s="128"/>
      <c r="Y321" s="235"/>
      <c r="Z321" s="276"/>
      <c r="AA321" s="276"/>
    </row>
    <row r="322" spans="1:27" ht="12.2" hidden="1" customHeight="1">
      <c r="A322" s="278"/>
      <c r="B322" s="323" t="s">
        <v>690</v>
      </c>
      <c r="C322" s="394"/>
      <c r="D322" s="149" t="s">
        <v>689</v>
      </c>
      <c r="E322" s="52">
        <v>13.36</v>
      </c>
      <c r="F322" s="52">
        <v>86.64</v>
      </c>
      <c r="G322" s="307">
        <v>21.106238123969995</v>
      </c>
      <c r="H322" s="52">
        <v>78.893761876030013</v>
      </c>
      <c r="I322" s="162">
        <v>19.157281038823374</v>
      </c>
      <c r="J322" s="140">
        <v>80.842718961176629</v>
      </c>
      <c r="K322" s="168">
        <v>22.408113956944579</v>
      </c>
      <c r="L322" s="169">
        <v>77.591886043055425</v>
      </c>
      <c r="M322" s="183">
        <v>20.340811681593802</v>
      </c>
      <c r="N322" s="183">
        <v>79.659188318406194</v>
      </c>
      <c r="O322" s="194">
        <v>16.02</v>
      </c>
      <c r="P322" s="194">
        <v>83.98</v>
      </c>
      <c r="Q322" s="292">
        <v>20.82</v>
      </c>
      <c r="R322" s="292">
        <v>79.180000000000007</v>
      </c>
      <c r="S322" s="169">
        <v>18.249345705448487</v>
      </c>
      <c r="T322" s="169">
        <v>81.750654294551509</v>
      </c>
      <c r="U322" s="128" t="s">
        <v>87</v>
      </c>
      <c r="V322" s="128" t="s">
        <v>87</v>
      </c>
      <c r="W322" s="128"/>
      <c r="X322" s="128"/>
      <c r="Y322" s="235"/>
      <c r="Z322" s="276"/>
      <c r="AA322" s="276"/>
    </row>
    <row r="323" spans="1:27" ht="12.2" hidden="1" customHeight="1">
      <c r="A323" s="278"/>
      <c r="B323" s="323" t="s">
        <v>688</v>
      </c>
      <c r="C323" s="418"/>
      <c r="D323" s="149" t="s">
        <v>687</v>
      </c>
      <c r="E323" s="52">
        <v>14.03</v>
      </c>
      <c r="F323" s="52">
        <v>85.97</v>
      </c>
      <c r="G323" s="307">
        <v>12.837600525931864</v>
      </c>
      <c r="H323" s="52">
        <v>87.162399474068138</v>
      </c>
      <c r="I323" s="162">
        <v>13.30430020140631</v>
      </c>
      <c r="J323" s="140">
        <v>86.695699798593679</v>
      </c>
      <c r="K323" s="168">
        <v>17.627478076465117</v>
      </c>
      <c r="L323" s="169">
        <v>82.372521923534876</v>
      </c>
      <c r="M323" s="183">
        <v>20.065324380379039</v>
      </c>
      <c r="N323" s="183">
        <v>79.934675619620961</v>
      </c>
      <c r="O323" s="194">
        <v>17.329999999999998</v>
      </c>
      <c r="P323" s="194">
        <v>82.67</v>
      </c>
      <c r="Q323" s="308">
        <v>20.03</v>
      </c>
      <c r="R323" s="308">
        <v>79.97</v>
      </c>
      <c r="S323" s="169">
        <v>18.793539913967034</v>
      </c>
      <c r="T323" s="169">
        <v>81.206460086032962</v>
      </c>
      <c r="U323" s="128" t="s">
        <v>87</v>
      </c>
      <c r="V323" s="128" t="s">
        <v>87</v>
      </c>
      <c r="W323" s="128"/>
      <c r="X323" s="128"/>
      <c r="Y323" s="235"/>
      <c r="Z323" s="276"/>
      <c r="AA323" s="276"/>
    </row>
    <row r="324" spans="1:27" ht="12.2" hidden="1" customHeight="1">
      <c r="A324" s="278">
        <v>106</v>
      </c>
      <c r="B324" s="272" t="s">
        <v>868</v>
      </c>
      <c r="C324" s="400"/>
      <c r="D324" s="398" t="s">
        <v>867</v>
      </c>
      <c r="E324" s="52"/>
      <c r="F324" s="52"/>
      <c r="G324" s="307"/>
      <c r="H324" s="52"/>
      <c r="I324" s="162"/>
      <c r="J324" s="140"/>
      <c r="K324" s="168"/>
      <c r="L324" s="169"/>
      <c r="M324" s="401">
        <v>880529</v>
      </c>
      <c r="N324" s="401">
        <v>1119500</v>
      </c>
      <c r="O324" s="401">
        <v>816209</v>
      </c>
      <c r="P324" s="401">
        <v>1128701</v>
      </c>
      <c r="Q324" s="180">
        <v>913755</v>
      </c>
      <c r="R324" s="180">
        <v>1154611</v>
      </c>
      <c r="S324" s="402">
        <v>897579</v>
      </c>
      <c r="T324" s="402">
        <v>1194378</v>
      </c>
      <c r="U324" s="128" t="s">
        <v>87</v>
      </c>
      <c r="V324" s="128" t="s">
        <v>87</v>
      </c>
      <c r="W324" s="128"/>
      <c r="X324" s="128"/>
      <c r="Y324" s="235"/>
      <c r="Z324" s="276" t="s">
        <v>695</v>
      </c>
      <c r="AA324" s="276"/>
    </row>
    <row r="325" spans="1:27" ht="12.2" hidden="1" customHeight="1">
      <c r="A325" s="278">
        <v>107</v>
      </c>
      <c r="B325" s="386" t="s">
        <v>818</v>
      </c>
      <c r="C325" s="374"/>
      <c r="D325" s="149" t="s">
        <v>362</v>
      </c>
      <c r="E325" s="419"/>
      <c r="F325" s="419"/>
      <c r="G325" s="178"/>
      <c r="H325" s="178"/>
      <c r="I325" s="178"/>
      <c r="J325" s="178"/>
      <c r="K325" s="263">
        <v>308306</v>
      </c>
      <c r="L325" s="263">
        <v>299008</v>
      </c>
      <c r="M325" s="263">
        <v>311714</v>
      </c>
      <c r="N325" s="263">
        <v>294755</v>
      </c>
      <c r="O325" s="263">
        <v>315775</v>
      </c>
      <c r="P325" s="263">
        <v>295059</v>
      </c>
      <c r="Q325" s="263">
        <v>323766</v>
      </c>
      <c r="R325" s="263">
        <v>299362</v>
      </c>
      <c r="S325" s="263">
        <v>348332</v>
      </c>
      <c r="T325" s="263">
        <v>322087</v>
      </c>
      <c r="U325" s="263">
        <v>357859</v>
      </c>
      <c r="V325" s="263">
        <v>331317</v>
      </c>
      <c r="W325" s="263"/>
      <c r="X325" s="263"/>
      <c r="Y325" s="215" t="s">
        <v>565</v>
      </c>
      <c r="Z325" s="244" t="s">
        <v>397</v>
      </c>
      <c r="AA325" s="244"/>
    </row>
    <row r="326" spans="1:27" ht="12.2" hidden="1" customHeight="1">
      <c r="A326" s="278">
        <v>108</v>
      </c>
      <c r="B326" s="386" t="s">
        <v>819</v>
      </c>
      <c r="C326" s="374"/>
      <c r="D326" s="398" t="s">
        <v>877</v>
      </c>
      <c r="E326" s="259"/>
      <c r="F326" s="259"/>
      <c r="G326" s="259"/>
      <c r="H326" s="259"/>
      <c r="I326" s="259"/>
      <c r="J326" s="259"/>
      <c r="K326" s="263">
        <v>466888</v>
      </c>
      <c r="L326" s="263">
        <v>584678</v>
      </c>
      <c r="M326" s="263">
        <v>478277</v>
      </c>
      <c r="N326" s="263">
        <v>593563</v>
      </c>
      <c r="O326" s="263">
        <v>487231</v>
      </c>
      <c r="P326" s="263">
        <v>599573</v>
      </c>
      <c r="Q326" s="263">
        <v>489903</v>
      </c>
      <c r="R326" s="263">
        <v>600945</v>
      </c>
      <c r="S326" s="263">
        <v>498106</v>
      </c>
      <c r="T326" s="263">
        <v>608145</v>
      </c>
      <c r="U326" s="263">
        <v>506322</v>
      </c>
      <c r="V326" s="263">
        <v>615270</v>
      </c>
      <c r="W326" s="263"/>
      <c r="X326" s="263"/>
      <c r="Y326" s="215" t="s">
        <v>565</v>
      </c>
      <c r="Z326" s="244" t="s">
        <v>397</v>
      </c>
      <c r="AA326" s="244"/>
    </row>
    <row r="327" spans="1:27" ht="12.2" hidden="1" customHeight="1">
      <c r="A327" s="278">
        <v>109</v>
      </c>
      <c r="B327" s="386" t="s">
        <v>820</v>
      </c>
      <c r="C327" s="374"/>
      <c r="D327" s="398" t="s">
        <v>877</v>
      </c>
      <c r="E327" s="259"/>
      <c r="F327" s="259"/>
      <c r="G327" s="259"/>
      <c r="H327" s="259"/>
      <c r="I327" s="259"/>
      <c r="J327" s="259"/>
      <c r="K327" s="263">
        <v>401418</v>
      </c>
      <c r="L327" s="263">
        <v>465977</v>
      </c>
      <c r="M327" s="263">
        <v>407729</v>
      </c>
      <c r="N327" s="263">
        <v>468953</v>
      </c>
      <c r="O327" s="263">
        <v>397898</v>
      </c>
      <c r="P327" s="263">
        <v>454640</v>
      </c>
      <c r="Q327" s="263">
        <v>402964</v>
      </c>
      <c r="R327" s="263">
        <v>458619</v>
      </c>
      <c r="S327" s="263">
        <v>410281</v>
      </c>
      <c r="T327" s="263">
        <v>464847</v>
      </c>
      <c r="U327" s="263">
        <v>415377</v>
      </c>
      <c r="V327" s="263">
        <v>468158</v>
      </c>
      <c r="W327" s="263"/>
      <c r="X327" s="263"/>
      <c r="Y327" s="215"/>
      <c r="Z327" s="244" t="s">
        <v>821</v>
      </c>
      <c r="AA327" s="244"/>
    </row>
    <row r="328" spans="1:27" ht="12.2" hidden="1" customHeight="1">
      <c r="A328" s="278">
        <v>110</v>
      </c>
      <c r="B328" s="272" t="s">
        <v>686</v>
      </c>
      <c r="C328" s="374"/>
      <c r="D328" s="149" t="s">
        <v>362</v>
      </c>
      <c r="E328" s="259"/>
      <c r="F328" s="259"/>
      <c r="G328" s="259"/>
      <c r="H328" s="259"/>
      <c r="I328" s="259"/>
      <c r="J328" s="259"/>
      <c r="K328" s="162" t="s">
        <v>87</v>
      </c>
      <c r="L328" s="162" t="s">
        <v>87</v>
      </c>
      <c r="M328" s="162" t="s">
        <v>87</v>
      </c>
      <c r="N328" s="162" t="s">
        <v>87</v>
      </c>
      <c r="O328" s="420">
        <v>5</v>
      </c>
      <c r="P328" s="420">
        <v>10</v>
      </c>
      <c r="Q328" s="209">
        <v>5</v>
      </c>
      <c r="R328" s="209">
        <v>10</v>
      </c>
      <c r="S328" s="209">
        <v>4</v>
      </c>
      <c r="T328" s="209">
        <v>11</v>
      </c>
      <c r="U328" s="209">
        <v>4</v>
      </c>
      <c r="V328" s="209">
        <v>11</v>
      </c>
      <c r="W328" s="209"/>
      <c r="X328" s="209"/>
      <c r="Y328" s="254" t="s">
        <v>569</v>
      </c>
      <c r="Z328" s="244" t="s">
        <v>674</v>
      </c>
      <c r="AA328" s="244"/>
    </row>
    <row r="329" spans="1:27" ht="12.2" hidden="1" customHeight="1">
      <c r="A329" s="278">
        <v>111</v>
      </c>
      <c r="B329" s="386" t="s">
        <v>685</v>
      </c>
      <c r="C329" s="374"/>
      <c r="D329" s="149" t="s">
        <v>362</v>
      </c>
      <c r="E329" s="259"/>
      <c r="F329" s="259"/>
      <c r="G329" s="259"/>
      <c r="H329" s="259"/>
      <c r="I329" s="259"/>
      <c r="J329" s="259"/>
      <c r="K329" s="259">
        <v>0</v>
      </c>
      <c r="L329" s="259">
        <v>0</v>
      </c>
      <c r="M329" s="259">
        <v>0</v>
      </c>
      <c r="N329" s="259">
        <v>0</v>
      </c>
      <c r="O329" s="259">
        <v>0</v>
      </c>
      <c r="P329" s="259">
        <v>0</v>
      </c>
      <c r="Q329" s="209">
        <v>15</v>
      </c>
      <c r="R329" s="209">
        <v>16</v>
      </c>
      <c r="S329" s="209">
        <v>71</v>
      </c>
      <c r="T329" s="209">
        <v>97</v>
      </c>
      <c r="U329" s="209">
        <v>90</v>
      </c>
      <c r="V329" s="209">
        <v>129</v>
      </c>
      <c r="W329" s="209"/>
      <c r="X329" s="209"/>
      <c r="Y329" s="254" t="s">
        <v>569</v>
      </c>
      <c r="Z329" s="244" t="s">
        <v>674</v>
      </c>
      <c r="AA329" s="244"/>
    </row>
    <row r="330" spans="1:27" ht="12.2" hidden="1" customHeight="1">
      <c r="A330" s="278">
        <v>112</v>
      </c>
      <c r="B330" s="386" t="s">
        <v>684</v>
      </c>
      <c r="C330" s="374"/>
      <c r="D330" s="149" t="s">
        <v>362</v>
      </c>
      <c r="E330" s="259"/>
      <c r="F330" s="259"/>
      <c r="G330" s="259"/>
      <c r="H330" s="259"/>
      <c r="I330" s="259"/>
      <c r="J330" s="259"/>
      <c r="K330" s="259" t="s">
        <v>87</v>
      </c>
      <c r="L330" s="259" t="s">
        <v>87</v>
      </c>
      <c r="M330" s="259" t="s">
        <v>87</v>
      </c>
      <c r="N330" s="259" t="s">
        <v>87</v>
      </c>
      <c r="O330" s="259" t="s">
        <v>87</v>
      </c>
      <c r="P330" s="259" t="s">
        <v>87</v>
      </c>
      <c r="Q330" s="259">
        <v>2201</v>
      </c>
      <c r="R330" s="259">
        <v>2261</v>
      </c>
      <c r="S330" s="259">
        <v>2338</v>
      </c>
      <c r="T330" s="259">
        <v>2392</v>
      </c>
      <c r="U330" s="259">
        <v>2396</v>
      </c>
      <c r="V330" s="259">
        <v>2363</v>
      </c>
      <c r="W330" s="259"/>
      <c r="X330" s="259"/>
      <c r="Y330" s="254" t="s">
        <v>569</v>
      </c>
      <c r="Z330" s="244" t="s">
        <v>674</v>
      </c>
      <c r="AA330" s="244"/>
    </row>
    <row r="331" spans="1:27" ht="12.2" hidden="1" customHeight="1">
      <c r="A331" s="278">
        <v>113</v>
      </c>
      <c r="B331" s="272" t="s">
        <v>683</v>
      </c>
      <c r="C331" s="374"/>
      <c r="D331" s="149" t="s">
        <v>362</v>
      </c>
      <c r="E331" s="259"/>
      <c r="F331" s="259"/>
      <c r="G331" s="259"/>
      <c r="H331" s="259"/>
      <c r="I331" s="259"/>
      <c r="J331" s="259"/>
      <c r="K331" s="259">
        <v>0</v>
      </c>
      <c r="L331" s="259">
        <v>0</v>
      </c>
      <c r="M331" s="259">
        <v>3</v>
      </c>
      <c r="N331" s="259">
        <v>22</v>
      </c>
      <c r="O331" s="259">
        <v>3</v>
      </c>
      <c r="P331" s="259">
        <v>22</v>
      </c>
      <c r="Q331" s="259">
        <v>3</v>
      </c>
      <c r="R331" s="259">
        <v>22</v>
      </c>
      <c r="S331" s="259">
        <v>0</v>
      </c>
      <c r="T331" s="259">
        <v>0</v>
      </c>
      <c r="U331" s="259">
        <v>0</v>
      </c>
      <c r="V331" s="259">
        <v>0</v>
      </c>
      <c r="W331" s="259"/>
      <c r="X331" s="259"/>
      <c r="Y331" s="254" t="s">
        <v>569</v>
      </c>
      <c r="Z331" s="244" t="s">
        <v>674</v>
      </c>
      <c r="AA331" s="244"/>
    </row>
    <row r="332" spans="1:27" ht="12.2" hidden="1" customHeight="1">
      <c r="A332" s="278">
        <v>114</v>
      </c>
      <c r="B332" s="272" t="s">
        <v>682</v>
      </c>
      <c r="C332" s="374"/>
      <c r="D332" s="149" t="s">
        <v>362</v>
      </c>
      <c r="E332" s="259"/>
      <c r="F332" s="259"/>
      <c r="G332" s="259"/>
      <c r="H332" s="259"/>
      <c r="I332" s="259"/>
      <c r="J332" s="259"/>
      <c r="K332" s="259">
        <v>0</v>
      </c>
      <c r="L332" s="259">
        <v>0</v>
      </c>
      <c r="M332" s="259">
        <v>0</v>
      </c>
      <c r="N332" s="259">
        <v>0</v>
      </c>
      <c r="O332" s="259">
        <v>0</v>
      </c>
      <c r="P332" s="259">
        <v>0</v>
      </c>
      <c r="Q332" s="259">
        <v>8</v>
      </c>
      <c r="R332" s="259">
        <v>25</v>
      </c>
      <c r="S332" s="259">
        <v>8</v>
      </c>
      <c r="T332" s="259">
        <v>25</v>
      </c>
      <c r="U332" s="259">
        <v>7</v>
      </c>
      <c r="V332" s="259">
        <v>27</v>
      </c>
      <c r="W332" s="259"/>
      <c r="X332" s="259"/>
      <c r="Y332" s="254" t="s">
        <v>569</v>
      </c>
      <c r="Z332" s="244" t="s">
        <v>674</v>
      </c>
      <c r="AA332" s="244"/>
    </row>
    <row r="333" spans="1:27" ht="12.2" hidden="1" customHeight="1">
      <c r="A333" s="278"/>
      <c r="B333" s="326" t="s">
        <v>681</v>
      </c>
      <c r="C333" s="393"/>
      <c r="D333" s="280"/>
      <c r="E333" s="191"/>
      <c r="F333" s="191"/>
      <c r="G333" s="192"/>
      <c r="H333" s="192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235"/>
      <c r="Z333" s="276"/>
      <c r="AA333" s="276"/>
    </row>
    <row r="334" spans="1:27" s="271" customFormat="1" ht="12.2" hidden="1" customHeight="1">
      <c r="A334" s="278">
        <v>115</v>
      </c>
      <c r="B334" s="377" t="s">
        <v>680</v>
      </c>
      <c r="C334" s="378"/>
      <c r="D334" s="132" t="s">
        <v>361</v>
      </c>
      <c r="E334" s="259">
        <v>5628</v>
      </c>
      <c r="F334" s="259">
        <v>25842</v>
      </c>
      <c r="G334" s="259">
        <v>5941</v>
      </c>
      <c r="H334" s="259">
        <v>29824</v>
      </c>
      <c r="I334" s="259">
        <v>5825</v>
      </c>
      <c r="J334" s="259">
        <v>29132</v>
      </c>
      <c r="K334" s="264">
        <v>5781</v>
      </c>
      <c r="L334" s="264">
        <v>28082</v>
      </c>
      <c r="M334" s="264">
        <v>6727</v>
      </c>
      <c r="N334" s="264">
        <v>30296</v>
      </c>
      <c r="O334" s="264">
        <v>6592</v>
      </c>
      <c r="P334" s="264">
        <v>30033</v>
      </c>
      <c r="Q334" s="264">
        <v>6624</v>
      </c>
      <c r="R334" s="264">
        <v>28737</v>
      </c>
      <c r="S334" s="264">
        <v>5769</v>
      </c>
      <c r="T334" s="264">
        <v>25192</v>
      </c>
      <c r="U334" s="259">
        <v>6209</v>
      </c>
      <c r="V334" s="259">
        <v>26746</v>
      </c>
      <c r="W334" s="259"/>
      <c r="X334" s="203"/>
      <c r="Y334" s="235"/>
      <c r="Z334" s="276" t="s">
        <v>542</v>
      </c>
      <c r="AA334" s="276"/>
    </row>
    <row r="335" spans="1:27" ht="12.2" hidden="1" customHeight="1">
      <c r="A335" s="278"/>
      <c r="B335" s="381" t="s">
        <v>776</v>
      </c>
      <c r="C335" s="394"/>
      <c r="D335" s="132" t="s">
        <v>361</v>
      </c>
      <c r="E335" s="259">
        <v>798</v>
      </c>
      <c r="F335" s="259">
        <v>4014</v>
      </c>
      <c r="G335" s="259">
        <v>822</v>
      </c>
      <c r="H335" s="259">
        <v>4463</v>
      </c>
      <c r="I335" s="259">
        <v>802</v>
      </c>
      <c r="J335" s="259">
        <v>4380</v>
      </c>
      <c r="K335" s="264">
        <v>801</v>
      </c>
      <c r="L335" s="264">
        <v>3357</v>
      </c>
      <c r="M335" s="264">
        <v>775</v>
      </c>
      <c r="N335" s="264">
        <v>4124</v>
      </c>
      <c r="O335" s="264">
        <v>758</v>
      </c>
      <c r="P335" s="264">
        <v>4024</v>
      </c>
      <c r="Q335" s="264">
        <v>853</v>
      </c>
      <c r="R335" s="264">
        <v>3719</v>
      </c>
      <c r="S335" s="264">
        <v>848</v>
      </c>
      <c r="T335" s="264">
        <v>3210</v>
      </c>
      <c r="U335" s="259">
        <v>919</v>
      </c>
      <c r="V335" s="259">
        <v>4154</v>
      </c>
      <c r="W335" s="259"/>
      <c r="X335" s="203"/>
      <c r="Y335" s="235"/>
      <c r="Z335" s="276"/>
      <c r="AA335" s="276"/>
    </row>
    <row r="336" spans="1:27" ht="12.2" hidden="1" customHeight="1">
      <c r="A336" s="278"/>
      <c r="B336" s="381" t="s">
        <v>777</v>
      </c>
      <c r="C336" s="394"/>
      <c r="D336" s="132" t="s">
        <v>361</v>
      </c>
      <c r="E336" s="259">
        <v>478</v>
      </c>
      <c r="F336" s="259">
        <v>1012</v>
      </c>
      <c r="G336" s="259">
        <v>413</v>
      </c>
      <c r="H336" s="259">
        <v>923</v>
      </c>
      <c r="I336" s="259">
        <v>384</v>
      </c>
      <c r="J336" s="259">
        <v>829</v>
      </c>
      <c r="K336" s="264">
        <v>348</v>
      </c>
      <c r="L336" s="264">
        <v>886</v>
      </c>
      <c r="M336" s="264">
        <v>375</v>
      </c>
      <c r="N336" s="264">
        <v>926</v>
      </c>
      <c r="O336" s="264">
        <v>421</v>
      </c>
      <c r="P336" s="264">
        <v>954</v>
      </c>
      <c r="Q336" s="264">
        <v>301</v>
      </c>
      <c r="R336" s="264">
        <v>812</v>
      </c>
      <c r="S336" s="264">
        <v>351</v>
      </c>
      <c r="T336" s="264">
        <v>870</v>
      </c>
      <c r="U336" s="259">
        <v>454</v>
      </c>
      <c r="V336" s="259">
        <v>1003</v>
      </c>
      <c r="W336" s="259"/>
      <c r="X336" s="203"/>
      <c r="Y336" s="235"/>
      <c r="Z336" s="276"/>
      <c r="AA336" s="276"/>
    </row>
    <row r="337" spans="1:28" ht="12.2" hidden="1" customHeight="1">
      <c r="A337" s="278"/>
      <c r="B337" s="381" t="s">
        <v>778</v>
      </c>
      <c r="C337" s="394"/>
      <c r="D337" s="132" t="s">
        <v>361</v>
      </c>
      <c r="E337" s="259">
        <v>1096</v>
      </c>
      <c r="F337" s="259">
        <v>6210</v>
      </c>
      <c r="G337" s="259">
        <v>1081</v>
      </c>
      <c r="H337" s="259">
        <v>6723</v>
      </c>
      <c r="I337" s="259">
        <v>1024</v>
      </c>
      <c r="J337" s="259">
        <v>6500</v>
      </c>
      <c r="K337" s="264">
        <v>983</v>
      </c>
      <c r="L337" s="264">
        <v>5747</v>
      </c>
      <c r="M337" s="264">
        <v>1164</v>
      </c>
      <c r="N337" s="264">
        <v>6250</v>
      </c>
      <c r="O337" s="264">
        <v>1140</v>
      </c>
      <c r="P337" s="264">
        <v>6293</v>
      </c>
      <c r="Q337" s="264">
        <v>1031</v>
      </c>
      <c r="R337" s="264">
        <v>5162</v>
      </c>
      <c r="S337" s="264">
        <v>765</v>
      </c>
      <c r="T337" s="264">
        <v>4048</v>
      </c>
      <c r="U337" s="259">
        <v>633</v>
      </c>
      <c r="V337" s="259">
        <v>3530</v>
      </c>
      <c r="W337" s="259"/>
      <c r="X337" s="203"/>
      <c r="Y337" s="235"/>
      <c r="Z337" s="276"/>
      <c r="AA337" s="276"/>
    </row>
    <row r="338" spans="1:28" ht="12.2" hidden="1" customHeight="1">
      <c r="A338" s="278"/>
      <c r="B338" s="381" t="s">
        <v>779</v>
      </c>
      <c r="C338" s="394"/>
      <c r="D338" s="132" t="s">
        <v>361</v>
      </c>
      <c r="E338" s="259">
        <v>713</v>
      </c>
      <c r="F338" s="259">
        <v>1815</v>
      </c>
      <c r="G338" s="259">
        <v>842</v>
      </c>
      <c r="H338" s="259">
        <v>2390</v>
      </c>
      <c r="I338" s="259">
        <v>860</v>
      </c>
      <c r="J338" s="259">
        <v>2443</v>
      </c>
      <c r="K338" s="264">
        <v>893</v>
      </c>
      <c r="L338" s="264">
        <v>2747</v>
      </c>
      <c r="M338" s="264">
        <v>593</v>
      </c>
      <c r="N338" s="264">
        <v>1847</v>
      </c>
      <c r="O338" s="264">
        <v>600</v>
      </c>
      <c r="P338" s="264">
        <v>1399</v>
      </c>
      <c r="Q338" s="264">
        <v>782</v>
      </c>
      <c r="R338" s="264">
        <v>1603</v>
      </c>
      <c r="S338" s="264">
        <v>589</v>
      </c>
      <c r="T338" s="264">
        <v>1238</v>
      </c>
      <c r="U338" s="259">
        <v>731</v>
      </c>
      <c r="V338" s="259">
        <v>1647</v>
      </c>
      <c r="W338" s="259"/>
      <c r="X338" s="203"/>
      <c r="Y338" s="235"/>
      <c r="Z338" s="276"/>
      <c r="AA338" s="276"/>
      <c r="AB338" s="270"/>
    </row>
    <row r="339" spans="1:28" ht="12.2" hidden="1" customHeight="1">
      <c r="A339" s="278"/>
      <c r="B339" s="381" t="s">
        <v>780</v>
      </c>
      <c r="C339" s="394"/>
      <c r="D339" s="132" t="s">
        <v>361</v>
      </c>
      <c r="E339" s="259">
        <v>438</v>
      </c>
      <c r="F339" s="259">
        <v>5293</v>
      </c>
      <c r="G339" s="259">
        <v>599</v>
      </c>
      <c r="H339" s="259">
        <v>6820</v>
      </c>
      <c r="I339" s="259">
        <v>645</v>
      </c>
      <c r="J339" s="259">
        <v>6663</v>
      </c>
      <c r="K339" s="264">
        <v>814</v>
      </c>
      <c r="L339" s="264">
        <v>8019</v>
      </c>
      <c r="M339" s="264">
        <v>907</v>
      </c>
      <c r="N339" s="259">
        <v>8798</v>
      </c>
      <c r="O339" s="259">
        <v>1059</v>
      </c>
      <c r="P339" s="259">
        <v>8444</v>
      </c>
      <c r="Q339" s="259">
        <v>912</v>
      </c>
      <c r="R339" s="259">
        <v>8261</v>
      </c>
      <c r="S339" s="259">
        <v>720</v>
      </c>
      <c r="T339" s="264">
        <v>7258</v>
      </c>
      <c r="U339" s="259">
        <v>670</v>
      </c>
      <c r="V339" s="259">
        <v>8062</v>
      </c>
      <c r="W339" s="259"/>
      <c r="X339" s="203"/>
      <c r="Y339" s="235"/>
      <c r="Z339" s="276"/>
      <c r="AA339" s="276"/>
    </row>
    <row r="340" spans="1:28" ht="12.2" hidden="1" customHeight="1">
      <c r="A340" s="193"/>
      <c r="B340" s="381" t="s">
        <v>781</v>
      </c>
      <c r="C340" s="394"/>
      <c r="D340" s="132" t="s">
        <v>358</v>
      </c>
      <c r="E340" s="259">
        <v>304</v>
      </c>
      <c r="F340" s="259">
        <v>529</v>
      </c>
      <c r="G340" s="259">
        <v>407</v>
      </c>
      <c r="H340" s="259">
        <v>886</v>
      </c>
      <c r="I340" s="259">
        <v>405</v>
      </c>
      <c r="J340" s="259">
        <v>1208</v>
      </c>
      <c r="K340" s="264">
        <v>348</v>
      </c>
      <c r="L340" s="264">
        <v>787</v>
      </c>
      <c r="M340" s="264">
        <v>282</v>
      </c>
      <c r="N340" s="259">
        <v>360</v>
      </c>
      <c r="O340" s="259">
        <v>250</v>
      </c>
      <c r="P340" s="259">
        <v>375</v>
      </c>
      <c r="Q340" s="259">
        <v>222</v>
      </c>
      <c r="R340" s="259">
        <v>331</v>
      </c>
      <c r="S340" s="259">
        <v>201</v>
      </c>
      <c r="T340" s="264">
        <v>389</v>
      </c>
      <c r="U340" s="259">
        <v>175</v>
      </c>
      <c r="V340" s="259">
        <v>362</v>
      </c>
      <c r="W340" s="259"/>
      <c r="X340" s="203"/>
      <c r="Y340" s="235"/>
      <c r="Z340" s="276"/>
      <c r="AA340" s="276"/>
    </row>
    <row r="341" spans="1:28" ht="12.2" hidden="1" customHeight="1">
      <c r="A341" s="193"/>
      <c r="B341" s="325" t="s">
        <v>788</v>
      </c>
      <c r="C341" s="394"/>
      <c r="D341" s="132" t="s">
        <v>358</v>
      </c>
      <c r="E341" s="259">
        <v>27</v>
      </c>
      <c r="F341" s="259">
        <v>38</v>
      </c>
      <c r="G341" s="259">
        <v>22</v>
      </c>
      <c r="H341" s="259">
        <v>42</v>
      </c>
      <c r="I341" s="259">
        <v>30</v>
      </c>
      <c r="J341" s="259">
        <v>37</v>
      </c>
      <c r="K341" s="264">
        <v>25</v>
      </c>
      <c r="L341" s="264">
        <v>42</v>
      </c>
      <c r="M341" s="264">
        <v>20</v>
      </c>
      <c r="N341" s="259">
        <v>35</v>
      </c>
      <c r="O341" s="259">
        <v>36</v>
      </c>
      <c r="P341" s="259">
        <v>54</v>
      </c>
      <c r="Q341" s="259">
        <v>23</v>
      </c>
      <c r="R341" s="259">
        <v>48</v>
      </c>
      <c r="S341" s="259">
        <v>36</v>
      </c>
      <c r="T341" s="264">
        <v>55</v>
      </c>
      <c r="U341" s="259">
        <v>41</v>
      </c>
      <c r="V341" s="259">
        <v>60</v>
      </c>
      <c r="W341" s="259"/>
      <c r="X341" s="203"/>
      <c r="Y341" s="235"/>
      <c r="Z341" s="276"/>
      <c r="AA341" s="276"/>
    </row>
    <row r="342" spans="1:28" ht="12.2" hidden="1" customHeight="1">
      <c r="A342" s="278"/>
      <c r="B342" s="381" t="s">
        <v>787</v>
      </c>
      <c r="C342" s="394"/>
      <c r="D342" s="132" t="s">
        <v>361</v>
      </c>
      <c r="E342" s="259">
        <v>87</v>
      </c>
      <c r="F342" s="259">
        <v>1094</v>
      </c>
      <c r="G342" s="259">
        <v>90</v>
      </c>
      <c r="H342" s="259">
        <v>1014</v>
      </c>
      <c r="I342" s="259">
        <v>82</v>
      </c>
      <c r="J342" s="259">
        <v>950</v>
      </c>
      <c r="K342" s="264">
        <v>50</v>
      </c>
      <c r="L342" s="264">
        <v>875</v>
      </c>
      <c r="M342" s="264">
        <v>66</v>
      </c>
      <c r="N342" s="259">
        <v>741</v>
      </c>
      <c r="O342" s="259">
        <v>48</v>
      </c>
      <c r="P342" s="259">
        <v>770</v>
      </c>
      <c r="Q342" s="259">
        <v>21</v>
      </c>
      <c r="R342" s="259">
        <v>398</v>
      </c>
      <c r="S342" s="259">
        <v>21</v>
      </c>
      <c r="T342" s="264">
        <v>316</v>
      </c>
      <c r="U342" s="259">
        <v>14</v>
      </c>
      <c r="V342" s="259">
        <v>224</v>
      </c>
      <c r="W342" s="259"/>
      <c r="X342" s="203"/>
      <c r="Y342" s="235"/>
      <c r="Z342" s="276"/>
      <c r="AA342" s="276"/>
    </row>
    <row r="343" spans="1:28" ht="12.2" hidden="1" customHeight="1">
      <c r="A343" s="278"/>
      <c r="B343" s="376" t="s">
        <v>782</v>
      </c>
      <c r="C343" s="397"/>
      <c r="D343" s="132" t="s">
        <v>361</v>
      </c>
      <c r="E343" s="259">
        <v>26</v>
      </c>
      <c r="F343" s="259">
        <v>323</v>
      </c>
      <c r="G343" s="259">
        <v>27</v>
      </c>
      <c r="H343" s="259">
        <v>249</v>
      </c>
      <c r="I343" s="259">
        <v>24</v>
      </c>
      <c r="J343" s="259">
        <v>233</v>
      </c>
      <c r="K343" s="264">
        <v>11</v>
      </c>
      <c r="L343" s="264">
        <v>221</v>
      </c>
      <c r="M343" s="264">
        <v>16</v>
      </c>
      <c r="N343" s="259">
        <v>220</v>
      </c>
      <c r="O343" s="259">
        <v>17</v>
      </c>
      <c r="P343" s="259">
        <v>230</v>
      </c>
      <c r="Q343" s="259">
        <v>4</v>
      </c>
      <c r="R343" s="259">
        <v>119</v>
      </c>
      <c r="S343" s="259">
        <v>13</v>
      </c>
      <c r="T343" s="264">
        <v>121</v>
      </c>
      <c r="U343" s="259">
        <v>5</v>
      </c>
      <c r="V343" s="259">
        <v>81</v>
      </c>
      <c r="W343" s="259"/>
      <c r="X343" s="203"/>
      <c r="Y343" s="235"/>
      <c r="Z343" s="276"/>
      <c r="AA343" s="276"/>
    </row>
    <row r="344" spans="1:28" ht="12.2" hidden="1" customHeight="1">
      <c r="A344" s="278"/>
      <c r="B344" s="375" t="s">
        <v>783</v>
      </c>
      <c r="C344" s="397"/>
      <c r="D344" s="132" t="s">
        <v>356</v>
      </c>
      <c r="E344" s="259">
        <v>8</v>
      </c>
      <c r="F344" s="259">
        <v>254</v>
      </c>
      <c r="G344" s="259">
        <v>3</v>
      </c>
      <c r="H344" s="259">
        <v>281</v>
      </c>
      <c r="I344" s="259">
        <v>1</v>
      </c>
      <c r="J344" s="259">
        <v>267</v>
      </c>
      <c r="K344" s="264">
        <v>3</v>
      </c>
      <c r="L344" s="264">
        <v>250</v>
      </c>
      <c r="M344" s="264">
        <v>9</v>
      </c>
      <c r="N344" s="259">
        <v>212</v>
      </c>
      <c r="O344" s="259">
        <v>4</v>
      </c>
      <c r="P344" s="259">
        <v>255</v>
      </c>
      <c r="Q344" s="259">
        <v>1</v>
      </c>
      <c r="R344" s="259">
        <v>93</v>
      </c>
      <c r="S344" s="259">
        <v>0</v>
      </c>
      <c r="T344" s="264">
        <v>22</v>
      </c>
      <c r="U344" s="259">
        <v>0</v>
      </c>
      <c r="V344" s="259">
        <v>30</v>
      </c>
      <c r="W344" s="259"/>
      <c r="X344" s="203"/>
      <c r="Y344" s="235"/>
      <c r="Z344" s="276"/>
      <c r="AA344" s="276"/>
    </row>
    <row r="345" spans="1:28" ht="12.2" hidden="1" customHeight="1">
      <c r="A345" s="278"/>
      <c r="B345" s="375" t="s">
        <v>61</v>
      </c>
      <c r="C345" s="397"/>
      <c r="D345" s="132" t="s">
        <v>356</v>
      </c>
      <c r="E345" s="259">
        <v>0</v>
      </c>
      <c r="F345" s="259">
        <v>0</v>
      </c>
      <c r="G345" s="259">
        <v>0</v>
      </c>
      <c r="H345" s="259">
        <v>4</v>
      </c>
      <c r="I345" s="259">
        <v>0</v>
      </c>
      <c r="J345" s="259">
        <v>3</v>
      </c>
      <c r="K345" s="264">
        <v>0</v>
      </c>
      <c r="L345" s="264">
        <v>0</v>
      </c>
      <c r="M345" s="264">
        <v>0</v>
      </c>
      <c r="N345" s="259">
        <v>0</v>
      </c>
      <c r="O345" s="259">
        <v>0</v>
      </c>
      <c r="P345" s="259">
        <v>7</v>
      </c>
      <c r="Q345" s="259">
        <v>0</v>
      </c>
      <c r="R345" s="259">
        <v>0</v>
      </c>
      <c r="S345" s="259">
        <v>0</v>
      </c>
      <c r="T345" s="264">
        <v>0</v>
      </c>
      <c r="U345" s="259">
        <v>0</v>
      </c>
      <c r="V345" s="259">
        <v>0</v>
      </c>
      <c r="W345" s="259"/>
      <c r="X345" s="203"/>
      <c r="Y345" s="235"/>
      <c r="Z345" s="276"/>
      <c r="AA345" s="276"/>
    </row>
    <row r="346" spans="1:28" ht="12.2" hidden="1" customHeight="1">
      <c r="A346" s="278"/>
      <c r="B346" s="376" t="s">
        <v>784</v>
      </c>
      <c r="C346" s="397"/>
      <c r="D346" s="132" t="s">
        <v>356</v>
      </c>
      <c r="E346" s="259">
        <v>0</v>
      </c>
      <c r="F346" s="259">
        <v>16</v>
      </c>
      <c r="G346" s="259">
        <v>2</v>
      </c>
      <c r="H346" s="259">
        <v>5</v>
      </c>
      <c r="I346" s="259">
        <v>3</v>
      </c>
      <c r="J346" s="259">
        <v>12</v>
      </c>
      <c r="K346" s="264">
        <v>0</v>
      </c>
      <c r="L346" s="264">
        <v>4</v>
      </c>
      <c r="M346" s="264">
        <v>0</v>
      </c>
      <c r="N346" s="259">
        <v>6</v>
      </c>
      <c r="O346" s="259">
        <v>0</v>
      </c>
      <c r="P346" s="259">
        <v>1</v>
      </c>
      <c r="Q346" s="259">
        <v>0</v>
      </c>
      <c r="R346" s="259">
        <v>0</v>
      </c>
      <c r="S346" s="259">
        <v>0</v>
      </c>
      <c r="T346" s="264">
        <v>0</v>
      </c>
      <c r="U346" s="259">
        <v>0</v>
      </c>
      <c r="V346" s="259">
        <v>0</v>
      </c>
      <c r="W346" s="259"/>
      <c r="X346" s="203"/>
      <c r="Y346" s="235"/>
      <c r="Z346" s="276"/>
      <c r="AA346" s="276"/>
    </row>
    <row r="347" spans="1:28" ht="12.2" hidden="1" customHeight="1">
      <c r="A347" s="278"/>
      <c r="B347" s="376" t="s">
        <v>785</v>
      </c>
      <c r="C347" s="397"/>
      <c r="D347" s="132" t="s">
        <v>356</v>
      </c>
      <c r="E347" s="259">
        <v>38</v>
      </c>
      <c r="F347" s="259">
        <v>304</v>
      </c>
      <c r="G347" s="259">
        <v>37</v>
      </c>
      <c r="H347" s="259">
        <v>245</v>
      </c>
      <c r="I347" s="259">
        <v>31</v>
      </c>
      <c r="J347" s="259">
        <v>239</v>
      </c>
      <c r="K347" s="264">
        <v>19</v>
      </c>
      <c r="L347" s="264">
        <v>205</v>
      </c>
      <c r="M347" s="264">
        <v>29</v>
      </c>
      <c r="N347" s="259">
        <v>162</v>
      </c>
      <c r="O347" s="259">
        <v>12</v>
      </c>
      <c r="P347" s="259">
        <v>136</v>
      </c>
      <c r="Q347" s="259">
        <v>11</v>
      </c>
      <c r="R347" s="259">
        <v>84</v>
      </c>
      <c r="S347" s="259">
        <v>0</v>
      </c>
      <c r="T347" s="264">
        <v>69</v>
      </c>
      <c r="U347" s="259">
        <v>3</v>
      </c>
      <c r="V347" s="259">
        <v>36</v>
      </c>
      <c r="W347" s="259"/>
      <c r="X347" s="203"/>
      <c r="Y347" s="235"/>
      <c r="Z347" s="276"/>
      <c r="AA347" s="276"/>
    </row>
    <row r="348" spans="1:28" ht="12.2" hidden="1" customHeight="1">
      <c r="A348" s="278"/>
      <c r="B348" s="376" t="s">
        <v>786</v>
      </c>
      <c r="C348" s="397"/>
      <c r="D348" s="132" t="s">
        <v>356</v>
      </c>
      <c r="E348" s="259">
        <v>14</v>
      </c>
      <c r="F348" s="259">
        <v>188</v>
      </c>
      <c r="G348" s="259">
        <v>20</v>
      </c>
      <c r="H348" s="259">
        <v>212</v>
      </c>
      <c r="I348" s="259">
        <v>23</v>
      </c>
      <c r="J348" s="259">
        <v>193</v>
      </c>
      <c r="K348" s="264">
        <v>15</v>
      </c>
      <c r="L348" s="264">
        <v>187</v>
      </c>
      <c r="M348" s="264">
        <v>12</v>
      </c>
      <c r="N348" s="259">
        <v>131</v>
      </c>
      <c r="O348" s="259">
        <v>10</v>
      </c>
      <c r="P348" s="259">
        <v>134</v>
      </c>
      <c r="Q348" s="259">
        <v>5</v>
      </c>
      <c r="R348" s="259">
        <v>93</v>
      </c>
      <c r="S348" s="259">
        <v>8</v>
      </c>
      <c r="T348" s="264">
        <v>103</v>
      </c>
      <c r="U348" s="259">
        <v>6</v>
      </c>
      <c r="V348" s="259">
        <v>77</v>
      </c>
      <c r="W348" s="259"/>
      <c r="X348" s="203"/>
      <c r="Y348" s="235"/>
      <c r="Z348" s="276"/>
      <c r="AA348" s="276"/>
    </row>
    <row r="349" spans="1:28" ht="12.2" hidden="1" customHeight="1">
      <c r="A349" s="202"/>
      <c r="B349" s="360" t="s">
        <v>45</v>
      </c>
      <c r="C349" s="403"/>
      <c r="D349" s="346" t="s">
        <v>356</v>
      </c>
      <c r="E349" s="242">
        <v>1</v>
      </c>
      <c r="F349" s="242">
        <v>9</v>
      </c>
      <c r="G349" s="242">
        <v>1</v>
      </c>
      <c r="H349" s="242">
        <v>18</v>
      </c>
      <c r="I349" s="242">
        <v>0</v>
      </c>
      <c r="J349" s="242">
        <v>3</v>
      </c>
      <c r="K349" s="361">
        <v>2</v>
      </c>
      <c r="L349" s="361">
        <v>8</v>
      </c>
      <c r="M349" s="361">
        <v>0</v>
      </c>
      <c r="N349" s="242">
        <v>10</v>
      </c>
      <c r="O349" s="242">
        <v>5</v>
      </c>
      <c r="P349" s="242">
        <v>7</v>
      </c>
      <c r="Q349" s="242">
        <v>0</v>
      </c>
      <c r="R349" s="242">
        <v>9</v>
      </c>
      <c r="S349" s="242">
        <v>0</v>
      </c>
      <c r="T349" s="361">
        <v>1</v>
      </c>
      <c r="U349" s="242">
        <v>0</v>
      </c>
      <c r="V349" s="242">
        <v>0</v>
      </c>
      <c r="W349" s="242"/>
      <c r="X349" s="362"/>
      <c r="Y349" s="236"/>
      <c r="Z349" s="389"/>
      <c r="AA349" s="389"/>
    </row>
    <row r="350" spans="1:28" s="143" customFormat="1" ht="12.2" hidden="1" customHeight="1">
      <c r="A350" s="173"/>
      <c r="B350" s="257"/>
      <c r="C350" s="387"/>
      <c r="D350" s="214"/>
      <c r="E350" s="259"/>
      <c r="F350" s="259"/>
      <c r="G350" s="176"/>
      <c r="H350" s="176"/>
      <c r="I350" s="176"/>
      <c r="J350" s="176"/>
      <c r="K350" s="176"/>
      <c r="L350" s="176"/>
      <c r="M350" s="176"/>
      <c r="N350" s="259"/>
      <c r="O350" s="259"/>
      <c r="P350" s="259"/>
      <c r="Q350" s="259"/>
      <c r="R350" s="259"/>
      <c r="S350" s="259"/>
      <c r="T350" s="176"/>
      <c r="U350" s="176"/>
      <c r="V350" s="176"/>
      <c r="W350" s="176"/>
      <c r="X350" s="176"/>
      <c r="Y350" s="212"/>
      <c r="Z350" s="281"/>
      <c r="AA350" s="281"/>
    </row>
    <row r="351" spans="1:28" s="143" customFormat="1" ht="12.2" hidden="1" customHeight="1">
      <c r="A351" s="173"/>
      <c r="C351" s="387"/>
      <c r="D351" s="214"/>
      <c r="E351" s="259"/>
      <c r="F351" s="259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212"/>
      <c r="Z351" s="281"/>
      <c r="AA351" s="281"/>
    </row>
    <row r="352" spans="1:28" s="143" customFormat="1" ht="12.2" hidden="1" customHeight="1">
      <c r="A352" s="173"/>
      <c r="C352" s="387"/>
      <c r="D352" s="214"/>
      <c r="E352" s="259"/>
      <c r="F352" s="259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212"/>
      <c r="Z352" s="281"/>
      <c r="AA352" s="281"/>
    </row>
    <row r="353" spans="1:27" s="143" customFormat="1" ht="12.2" hidden="1" customHeight="1">
      <c r="A353" s="173"/>
      <c r="B353" s="387"/>
      <c r="C353" s="387"/>
      <c r="D353" s="214"/>
      <c r="E353" s="259"/>
      <c r="F353" s="259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212"/>
      <c r="Z353" s="281"/>
      <c r="AA353" s="281"/>
    </row>
    <row r="354" spans="1:27" s="143" customFormat="1" ht="12.2" hidden="1" customHeight="1">
      <c r="A354" s="173"/>
      <c r="B354" s="387"/>
      <c r="C354" s="387"/>
      <c r="D354" s="214"/>
      <c r="E354" s="259"/>
      <c r="F354" s="259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212"/>
      <c r="Z354" s="281"/>
      <c r="AA354" s="281"/>
    </row>
    <row r="355" spans="1:27" ht="12.2" hidden="1" customHeight="1">
      <c r="A355" s="278">
        <v>116</v>
      </c>
      <c r="B355" s="377" t="s">
        <v>873</v>
      </c>
      <c r="C355" s="378"/>
      <c r="D355" s="132" t="s">
        <v>356</v>
      </c>
      <c r="E355" s="259"/>
      <c r="F355" s="259"/>
      <c r="G355" s="259"/>
      <c r="H355" s="259"/>
      <c r="I355" s="259"/>
      <c r="J355" s="259"/>
      <c r="K355" s="264">
        <v>285</v>
      </c>
      <c r="L355" s="264">
        <v>1316</v>
      </c>
      <c r="M355" s="264">
        <v>347</v>
      </c>
      <c r="N355" s="264">
        <v>1414</v>
      </c>
      <c r="O355" s="264">
        <v>320</v>
      </c>
      <c r="P355" s="264">
        <v>1846</v>
      </c>
      <c r="Q355" s="264">
        <v>310</v>
      </c>
      <c r="R355" s="264">
        <v>1635</v>
      </c>
      <c r="S355" s="264">
        <v>208</v>
      </c>
      <c r="T355" s="264">
        <v>1285</v>
      </c>
      <c r="U355" s="259">
        <v>234</v>
      </c>
      <c r="V355" s="259">
        <v>1032</v>
      </c>
      <c r="W355" s="426"/>
      <c r="X355" s="203"/>
      <c r="Y355" s="235"/>
      <c r="Z355" s="276" t="s">
        <v>542</v>
      </c>
      <c r="AA355" s="276"/>
    </row>
    <row r="356" spans="1:27" ht="12.2" hidden="1" customHeight="1">
      <c r="A356" s="193"/>
      <c r="B356" s="381" t="s">
        <v>776</v>
      </c>
      <c r="C356" s="394"/>
      <c r="D356" s="132" t="s">
        <v>356</v>
      </c>
      <c r="E356" s="259"/>
      <c r="F356" s="259"/>
      <c r="G356" s="259"/>
      <c r="H356" s="259"/>
      <c r="I356" s="259"/>
      <c r="J356" s="259"/>
      <c r="K356" s="264">
        <v>64</v>
      </c>
      <c r="L356" s="264">
        <v>402</v>
      </c>
      <c r="M356" s="264">
        <v>63</v>
      </c>
      <c r="N356" s="264">
        <v>483</v>
      </c>
      <c r="O356" s="264">
        <v>62</v>
      </c>
      <c r="P356" s="264">
        <v>486</v>
      </c>
      <c r="Q356" s="264">
        <v>84</v>
      </c>
      <c r="R356" s="264">
        <v>451</v>
      </c>
      <c r="S356" s="264">
        <v>50</v>
      </c>
      <c r="T356" s="264">
        <v>362</v>
      </c>
      <c r="U356" s="259">
        <v>62</v>
      </c>
      <c r="V356" s="259">
        <v>344</v>
      </c>
      <c r="W356" s="259"/>
      <c r="X356" s="203"/>
      <c r="Y356" s="235"/>
      <c r="Z356" s="276"/>
      <c r="AA356" s="276"/>
    </row>
    <row r="357" spans="1:27" ht="12.2" hidden="1" customHeight="1">
      <c r="A357" s="193"/>
      <c r="B357" s="381" t="s">
        <v>777</v>
      </c>
      <c r="C357" s="394"/>
      <c r="D357" s="132" t="s">
        <v>356</v>
      </c>
      <c r="E357" s="259"/>
      <c r="F357" s="259"/>
      <c r="G357" s="259"/>
      <c r="H357" s="259"/>
      <c r="I357" s="259"/>
      <c r="J357" s="259"/>
      <c r="K357" s="264">
        <v>0</v>
      </c>
      <c r="L357" s="264">
        <v>0</v>
      </c>
      <c r="M357" s="264">
        <v>0</v>
      </c>
      <c r="N357" s="264">
        <v>6</v>
      </c>
      <c r="O357" s="264">
        <v>1</v>
      </c>
      <c r="P357" s="264">
        <v>15</v>
      </c>
      <c r="Q357" s="264">
        <v>0</v>
      </c>
      <c r="R357" s="264">
        <v>12</v>
      </c>
      <c r="S357" s="264">
        <v>0</v>
      </c>
      <c r="T357" s="264">
        <v>1</v>
      </c>
      <c r="U357" s="259">
        <v>0</v>
      </c>
      <c r="V357" s="259">
        <v>6</v>
      </c>
      <c r="W357" s="259"/>
      <c r="X357" s="203"/>
      <c r="Y357" s="235"/>
      <c r="Z357" s="276"/>
      <c r="AA357" s="276"/>
    </row>
    <row r="358" spans="1:27" ht="12.2" hidden="1" customHeight="1">
      <c r="A358" s="193"/>
      <c r="B358" s="381" t="s">
        <v>778</v>
      </c>
      <c r="C358" s="394"/>
      <c r="D358" s="132" t="s">
        <v>356</v>
      </c>
      <c r="E358" s="259"/>
      <c r="F358" s="259"/>
      <c r="G358" s="259"/>
      <c r="H358" s="259"/>
      <c r="I358" s="259"/>
      <c r="J358" s="259"/>
      <c r="K358" s="264">
        <v>52</v>
      </c>
      <c r="L358" s="264">
        <v>84</v>
      </c>
      <c r="M358" s="264">
        <v>93</v>
      </c>
      <c r="N358" s="264">
        <v>147</v>
      </c>
      <c r="O358" s="264">
        <v>50</v>
      </c>
      <c r="P358" s="264">
        <v>151</v>
      </c>
      <c r="Q358" s="264">
        <v>30</v>
      </c>
      <c r="R358" s="264">
        <v>88</v>
      </c>
      <c r="S358" s="264">
        <v>19</v>
      </c>
      <c r="T358" s="264">
        <v>111</v>
      </c>
      <c r="U358" s="259">
        <v>23</v>
      </c>
      <c r="V358" s="259">
        <v>77</v>
      </c>
      <c r="W358" s="259"/>
      <c r="X358" s="203"/>
      <c r="Y358" s="235"/>
      <c r="Z358" s="276"/>
      <c r="AA358" s="276"/>
    </row>
    <row r="359" spans="1:27" ht="12.2" hidden="1" customHeight="1">
      <c r="A359" s="278"/>
      <c r="B359" s="381" t="s">
        <v>779</v>
      </c>
      <c r="C359" s="394"/>
      <c r="D359" s="132" t="s">
        <v>361</v>
      </c>
      <c r="E359" s="259"/>
      <c r="F359" s="259"/>
      <c r="G359" s="259"/>
      <c r="H359" s="259"/>
      <c r="I359" s="259"/>
      <c r="J359" s="259"/>
      <c r="K359" s="264">
        <v>15</v>
      </c>
      <c r="L359" s="264">
        <v>43</v>
      </c>
      <c r="M359" s="264">
        <v>5</v>
      </c>
      <c r="N359" s="264">
        <v>30</v>
      </c>
      <c r="O359" s="264">
        <v>11</v>
      </c>
      <c r="P359" s="264">
        <v>32</v>
      </c>
      <c r="Q359" s="264">
        <v>25</v>
      </c>
      <c r="R359" s="264">
        <v>52</v>
      </c>
      <c r="S359" s="264">
        <v>25</v>
      </c>
      <c r="T359" s="264">
        <v>32</v>
      </c>
      <c r="U359" s="259">
        <v>33</v>
      </c>
      <c r="V359" s="259">
        <v>49</v>
      </c>
      <c r="W359" s="259"/>
      <c r="X359" s="203"/>
      <c r="Y359" s="235"/>
      <c r="Z359" s="276"/>
      <c r="AA359" s="276"/>
    </row>
    <row r="360" spans="1:27" ht="12.2" hidden="1" customHeight="1">
      <c r="A360" s="278"/>
      <c r="B360" s="381" t="s">
        <v>780</v>
      </c>
      <c r="C360" s="394"/>
      <c r="D360" s="132" t="s">
        <v>361</v>
      </c>
      <c r="E360" s="259"/>
      <c r="F360" s="259"/>
      <c r="G360" s="259"/>
      <c r="H360" s="259"/>
      <c r="I360" s="259"/>
      <c r="J360" s="259"/>
      <c r="K360" s="264">
        <v>27</v>
      </c>
      <c r="L360" s="264">
        <v>168</v>
      </c>
      <c r="M360" s="264">
        <v>30</v>
      </c>
      <c r="N360" s="264">
        <v>223</v>
      </c>
      <c r="O360" s="264">
        <v>50</v>
      </c>
      <c r="P360" s="264">
        <v>267</v>
      </c>
      <c r="Q360" s="264">
        <v>32</v>
      </c>
      <c r="R360" s="264">
        <v>162</v>
      </c>
      <c r="S360" s="264">
        <v>14</v>
      </c>
      <c r="T360" s="264">
        <v>103</v>
      </c>
      <c r="U360" s="259">
        <v>12</v>
      </c>
      <c r="V360" s="259">
        <v>84</v>
      </c>
      <c r="W360" s="259"/>
      <c r="X360" s="203"/>
      <c r="Y360" s="235"/>
      <c r="Z360" s="276"/>
      <c r="AA360" s="276"/>
    </row>
    <row r="361" spans="1:27" ht="12.2" hidden="1" customHeight="1">
      <c r="A361" s="278"/>
      <c r="B361" s="381" t="s">
        <v>781</v>
      </c>
      <c r="C361" s="394"/>
      <c r="D361" s="132" t="s">
        <v>358</v>
      </c>
      <c r="E361" s="259"/>
      <c r="F361" s="259"/>
      <c r="G361" s="259"/>
      <c r="H361" s="259"/>
      <c r="I361" s="259"/>
      <c r="J361" s="259"/>
      <c r="K361" s="264">
        <v>16</v>
      </c>
      <c r="L361" s="264">
        <v>130</v>
      </c>
      <c r="M361" s="259">
        <v>39</v>
      </c>
      <c r="N361" s="259">
        <v>38</v>
      </c>
      <c r="O361" s="259">
        <v>3</v>
      </c>
      <c r="P361" s="259">
        <v>21</v>
      </c>
      <c r="Q361" s="259">
        <v>0</v>
      </c>
      <c r="R361" s="259">
        <v>3</v>
      </c>
      <c r="S361" s="259">
        <v>0</v>
      </c>
      <c r="T361" s="259">
        <v>4</v>
      </c>
      <c r="U361" s="259">
        <v>0</v>
      </c>
      <c r="V361" s="259">
        <v>2</v>
      </c>
      <c r="W361" s="259"/>
      <c r="X361" s="203"/>
      <c r="Y361" s="235"/>
      <c r="Z361" s="276"/>
      <c r="AA361" s="276"/>
    </row>
    <row r="362" spans="1:27" ht="12.2" hidden="1" customHeight="1">
      <c r="A362" s="278"/>
      <c r="B362" s="325" t="s">
        <v>788</v>
      </c>
      <c r="C362" s="394"/>
      <c r="D362" s="132" t="s">
        <v>358</v>
      </c>
      <c r="E362" s="259"/>
      <c r="F362" s="259"/>
      <c r="G362" s="259"/>
      <c r="H362" s="259"/>
      <c r="I362" s="259"/>
      <c r="J362" s="259"/>
      <c r="K362" s="264">
        <v>0</v>
      </c>
      <c r="L362" s="264">
        <v>5</v>
      </c>
      <c r="M362" s="259">
        <v>0</v>
      </c>
      <c r="N362" s="259">
        <v>5</v>
      </c>
      <c r="O362" s="259">
        <v>3</v>
      </c>
      <c r="P362" s="259">
        <v>5</v>
      </c>
      <c r="Q362" s="259">
        <v>0</v>
      </c>
      <c r="R362" s="259">
        <v>8</v>
      </c>
      <c r="S362" s="259">
        <v>0</v>
      </c>
      <c r="T362" s="259">
        <v>4</v>
      </c>
      <c r="U362" s="259">
        <v>3</v>
      </c>
      <c r="V362" s="259">
        <v>4</v>
      </c>
      <c r="W362" s="259"/>
      <c r="X362" s="203"/>
      <c r="Y362" s="235"/>
      <c r="Z362" s="276"/>
      <c r="AA362" s="276"/>
    </row>
    <row r="363" spans="1:27" ht="12.2" hidden="1" customHeight="1">
      <c r="A363" s="278"/>
      <c r="B363" s="381" t="s">
        <v>787</v>
      </c>
      <c r="C363" s="394"/>
      <c r="D363" s="132" t="s">
        <v>356</v>
      </c>
      <c r="E363" s="259"/>
      <c r="F363" s="259"/>
      <c r="G363" s="259"/>
      <c r="H363" s="259"/>
      <c r="I363" s="259"/>
      <c r="J363" s="259"/>
      <c r="K363" s="264">
        <v>7</v>
      </c>
      <c r="L363" s="264">
        <v>94</v>
      </c>
      <c r="M363" s="259">
        <v>12</v>
      </c>
      <c r="N363" s="259">
        <v>92</v>
      </c>
      <c r="O363" s="259">
        <v>7</v>
      </c>
      <c r="P363" s="259">
        <v>113</v>
      </c>
      <c r="Q363" s="259">
        <v>1</v>
      </c>
      <c r="R363" s="259">
        <v>64</v>
      </c>
      <c r="S363" s="259">
        <v>4</v>
      </c>
      <c r="T363" s="259">
        <v>46</v>
      </c>
      <c r="U363" s="259">
        <v>1</v>
      </c>
      <c r="V363" s="259">
        <v>11</v>
      </c>
      <c r="W363" s="259"/>
      <c r="X363" s="203"/>
      <c r="Y363" s="235"/>
      <c r="Z363" s="276"/>
      <c r="AA363" s="276"/>
    </row>
    <row r="364" spans="1:27" ht="12.2" hidden="1" customHeight="1">
      <c r="A364" s="193"/>
      <c r="B364" s="376" t="s">
        <v>782</v>
      </c>
      <c r="C364" s="397"/>
      <c r="D364" s="132" t="s">
        <v>356</v>
      </c>
      <c r="E364" s="259"/>
      <c r="F364" s="259"/>
      <c r="G364" s="259"/>
      <c r="H364" s="259"/>
      <c r="I364" s="259"/>
      <c r="J364" s="259"/>
      <c r="K364" s="264">
        <v>1</v>
      </c>
      <c r="L364" s="264">
        <v>23</v>
      </c>
      <c r="M364" s="259">
        <v>4</v>
      </c>
      <c r="N364" s="259">
        <v>39</v>
      </c>
      <c r="O364" s="259">
        <v>5</v>
      </c>
      <c r="P364" s="259">
        <v>57</v>
      </c>
      <c r="Q364" s="259">
        <v>0</v>
      </c>
      <c r="R364" s="259">
        <v>20</v>
      </c>
      <c r="S364" s="259">
        <v>4</v>
      </c>
      <c r="T364" s="259">
        <v>16</v>
      </c>
      <c r="U364" s="259">
        <v>1</v>
      </c>
      <c r="V364" s="259">
        <v>2</v>
      </c>
      <c r="W364" s="259"/>
      <c r="X364" s="203"/>
      <c r="Y364" s="235"/>
      <c r="Z364" s="276"/>
      <c r="AA364" s="276"/>
    </row>
    <row r="365" spans="1:27" ht="12.2" hidden="1" customHeight="1">
      <c r="A365" s="193"/>
      <c r="B365" s="518" t="s">
        <v>783</v>
      </c>
      <c r="C365" s="519"/>
      <c r="D365" s="132" t="s">
        <v>358</v>
      </c>
      <c r="E365" s="259"/>
      <c r="F365" s="259"/>
      <c r="G365" s="259"/>
      <c r="H365" s="259"/>
      <c r="I365" s="259"/>
      <c r="J365" s="259"/>
      <c r="K365" s="264">
        <v>1</v>
      </c>
      <c r="L365" s="264">
        <v>41</v>
      </c>
      <c r="M365" s="259">
        <v>2</v>
      </c>
      <c r="N365" s="259">
        <v>39</v>
      </c>
      <c r="O365" s="259">
        <v>2</v>
      </c>
      <c r="P365" s="259">
        <v>69</v>
      </c>
      <c r="Q365" s="259">
        <v>1</v>
      </c>
      <c r="R365" s="259">
        <v>36</v>
      </c>
      <c r="S365" s="259">
        <v>0</v>
      </c>
      <c r="T365" s="259">
        <v>6</v>
      </c>
      <c r="U365" s="259">
        <v>0</v>
      </c>
      <c r="V365" s="259">
        <v>6</v>
      </c>
      <c r="W365" s="259"/>
      <c r="X365" s="203"/>
      <c r="Y365" s="235"/>
      <c r="Z365" s="276"/>
      <c r="AA365" s="276"/>
    </row>
    <row r="366" spans="1:27" ht="12.2" hidden="1" customHeight="1">
      <c r="A366" s="193"/>
      <c r="B366" s="518" t="s">
        <v>61</v>
      </c>
      <c r="C366" s="519"/>
      <c r="D366" s="132" t="s">
        <v>358</v>
      </c>
      <c r="E366" s="259"/>
      <c r="F366" s="259"/>
      <c r="G366" s="259"/>
      <c r="H366" s="259"/>
      <c r="I366" s="259"/>
      <c r="J366" s="259"/>
      <c r="K366" s="264">
        <v>0</v>
      </c>
      <c r="L366" s="264">
        <v>0</v>
      </c>
      <c r="M366" s="259">
        <v>0</v>
      </c>
      <c r="N366" s="259">
        <v>0</v>
      </c>
      <c r="O366" s="259">
        <v>0</v>
      </c>
      <c r="P366" s="259">
        <v>0</v>
      </c>
      <c r="Q366" s="259">
        <v>0</v>
      </c>
      <c r="R366" s="259">
        <v>0</v>
      </c>
      <c r="S366" s="259">
        <v>0</v>
      </c>
      <c r="T366" s="259">
        <v>0</v>
      </c>
      <c r="U366" s="259">
        <v>0</v>
      </c>
      <c r="V366" s="259">
        <v>0</v>
      </c>
      <c r="W366" s="259"/>
      <c r="X366" s="259"/>
      <c r="Y366" s="235"/>
      <c r="Z366" s="276"/>
      <c r="AA366" s="276"/>
    </row>
    <row r="367" spans="1:27" ht="12.2" hidden="1" customHeight="1">
      <c r="A367" s="193"/>
      <c r="B367" s="523" t="s">
        <v>784</v>
      </c>
      <c r="C367" s="519"/>
      <c r="D367" s="132" t="s">
        <v>358</v>
      </c>
      <c r="E367" s="259"/>
      <c r="F367" s="259"/>
      <c r="G367" s="259"/>
      <c r="H367" s="259"/>
      <c r="I367" s="259"/>
      <c r="J367" s="259"/>
      <c r="K367" s="264">
        <v>0</v>
      </c>
      <c r="L367" s="264">
        <v>0</v>
      </c>
      <c r="M367" s="259">
        <v>0</v>
      </c>
      <c r="N367" s="259">
        <v>0</v>
      </c>
      <c r="O367" s="259">
        <v>0</v>
      </c>
      <c r="P367" s="259">
        <v>0</v>
      </c>
      <c r="Q367" s="259">
        <v>0</v>
      </c>
      <c r="R367" s="259">
        <v>0</v>
      </c>
      <c r="S367" s="259">
        <v>0</v>
      </c>
      <c r="T367" s="259">
        <v>0</v>
      </c>
      <c r="U367" s="259">
        <v>0</v>
      </c>
      <c r="V367" s="259">
        <v>0</v>
      </c>
      <c r="W367" s="259"/>
      <c r="X367" s="259"/>
      <c r="Y367" s="235"/>
      <c r="Z367" s="276"/>
      <c r="AA367" s="276"/>
    </row>
    <row r="368" spans="1:27" ht="12.2" hidden="1" customHeight="1">
      <c r="A368" s="193"/>
      <c r="B368" s="523" t="s">
        <v>785</v>
      </c>
      <c r="C368" s="519"/>
      <c r="D368" s="132" t="s">
        <v>358</v>
      </c>
      <c r="E368" s="259"/>
      <c r="F368" s="259"/>
      <c r="G368" s="259"/>
      <c r="H368" s="259"/>
      <c r="I368" s="259"/>
      <c r="J368" s="259"/>
      <c r="K368" s="264">
        <v>4</v>
      </c>
      <c r="L368" s="264">
        <v>16</v>
      </c>
      <c r="M368" s="259">
        <v>6</v>
      </c>
      <c r="N368" s="259">
        <v>11</v>
      </c>
      <c r="O368" s="259">
        <v>1</v>
      </c>
      <c r="P368" s="259">
        <v>6</v>
      </c>
      <c r="Q368" s="259">
        <v>0</v>
      </c>
      <c r="R368" s="259">
        <v>6</v>
      </c>
      <c r="S368" s="259">
        <v>0</v>
      </c>
      <c r="T368" s="259">
        <v>10</v>
      </c>
      <c r="U368" s="259">
        <v>0</v>
      </c>
      <c r="V368" s="259">
        <v>1</v>
      </c>
      <c r="W368" s="259"/>
      <c r="X368" s="259"/>
      <c r="Y368" s="235"/>
      <c r="Z368" s="276"/>
      <c r="AA368" s="276"/>
    </row>
    <row r="369" spans="1:27" ht="12.2" hidden="1" customHeight="1">
      <c r="A369" s="193"/>
      <c r="B369" s="523" t="s">
        <v>786</v>
      </c>
      <c r="C369" s="519"/>
      <c r="D369" s="132" t="s">
        <v>358</v>
      </c>
      <c r="E369" s="259"/>
      <c r="F369" s="259"/>
      <c r="G369" s="259"/>
      <c r="H369" s="259"/>
      <c r="I369" s="259"/>
      <c r="J369" s="259"/>
      <c r="K369" s="264">
        <v>1</v>
      </c>
      <c r="L369" s="264">
        <v>14</v>
      </c>
      <c r="M369" s="259">
        <v>0</v>
      </c>
      <c r="N369" s="259">
        <v>2</v>
      </c>
      <c r="O369" s="259">
        <v>0</v>
      </c>
      <c r="P369" s="259">
        <v>5</v>
      </c>
      <c r="Q369" s="259">
        <v>0</v>
      </c>
      <c r="R369" s="259">
        <v>1</v>
      </c>
      <c r="S369" s="259">
        <v>0</v>
      </c>
      <c r="T369" s="259">
        <v>14</v>
      </c>
      <c r="U369" s="259">
        <v>0</v>
      </c>
      <c r="V369" s="259">
        <v>2</v>
      </c>
      <c r="W369" s="259"/>
      <c r="X369" s="259"/>
      <c r="Y369" s="235"/>
      <c r="Z369" s="276"/>
      <c r="AA369" s="276"/>
    </row>
    <row r="370" spans="1:27" ht="12.2" hidden="1" customHeight="1">
      <c r="A370" s="193"/>
      <c r="B370" s="518" t="s">
        <v>45</v>
      </c>
      <c r="C370" s="519"/>
      <c r="D370" s="132" t="s">
        <v>358</v>
      </c>
      <c r="E370" s="259"/>
      <c r="F370" s="259"/>
      <c r="G370" s="259"/>
      <c r="H370" s="259"/>
      <c r="I370" s="259"/>
      <c r="J370" s="259"/>
      <c r="K370" s="264">
        <v>0</v>
      </c>
      <c r="L370" s="264">
        <v>0</v>
      </c>
      <c r="M370" s="259">
        <v>0</v>
      </c>
      <c r="N370" s="259">
        <v>1</v>
      </c>
      <c r="O370" s="259">
        <v>0</v>
      </c>
      <c r="P370" s="259">
        <v>1</v>
      </c>
      <c r="Q370" s="259">
        <v>0</v>
      </c>
      <c r="R370" s="259">
        <v>1</v>
      </c>
      <c r="S370" s="259">
        <v>0</v>
      </c>
      <c r="T370" s="259">
        <v>0</v>
      </c>
      <c r="U370" s="259">
        <v>0</v>
      </c>
      <c r="V370" s="259">
        <v>0</v>
      </c>
      <c r="W370" s="259"/>
      <c r="X370" s="259"/>
      <c r="Y370" s="235"/>
      <c r="Z370" s="276"/>
      <c r="AA370" s="276"/>
    </row>
    <row r="371" spans="1:27" s="271" customFormat="1" ht="12.2" hidden="1" customHeight="1">
      <c r="A371" s="193">
        <v>117</v>
      </c>
      <c r="B371" s="514" t="s">
        <v>861</v>
      </c>
      <c r="C371" s="529"/>
      <c r="D371" s="132" t="s">
        <v>358</v>
      </c>
      <c r="E371" s="259"/>
      <c r="F371" s="259"/>
      <c r="G371" s="259"/>
      <c r="H371" s="259"/>
      <c r="I371" s="259"/>
      <c r="J371" s="259"/>
      <c r="K371" s="264">
        <v>4693</v>
      </c>
      <c r="L371" s="264">
        <v>24100</v>
      </c>
      <c r="M371" s="259">
        <v>5602</v>
      </c>
      <c r="N371" s="259">
        <v>25969</v>
      </c>
      <c r="O371" s="259">
        <v>5367</v>
      </c>
      <c r="P371" s="259">
        <v>25171</v>
      </c>
      <c r="Q371" s="259">
        <v>5387</v>
      </c>
      <c r="R371" s="259">
        <v>24292</v>
      </c>
      <c r="S371" s="259">
        <v>4884</v>
      </c>
      <c r="T371" s="259">
        <v>21321</v>
      </c>
      <c r="U371" s="259">
        <v>5330</v>
      </c>
      <c r="V371" s="259">
        <v>23261</v>
      </c>
      <c r="W371" s="259"/>
      <c r="X371" s="259"/>
      <c r="Y371" s="235"/>
      <c r="Z371" s="276" t="s">
        <v>542</v>
      </c>
      <c r="AA371" s="276"/>
    </row>
    <row r="372" spans="1:27" s="271" customFormat="1" ht="12.2" hidden="1" customHeight="1">
      <c r="A372" s="193"/>
      <c r="B372" s="524" t="s">
        <v>824</v>
      </c>
      <c r="C372" s="525"/>
      <c r="D372" s="132" t="s">
        <v>358</v>
      </c>
      <c r="E372" s="259"/>
      <c r="F372" s="259"/>
      <c r="G372" s="259"/>
      <c r="H372" s="259"/>
      <c r="I372" s="259"/>
      <c r="J372" s="259"/>
      <c r="K372" s="264">
        <v>669</v>
      </c>
      <c r="L372" s="264">
        <v>2595</v>
      </c>
      <c r="M372" s="259">
        <v>660</v>
      </c>
      <c r="N372" s="259">
        <v>3267</v>
      </c>
      <c r="O372" s="259">
        <v>644</v>
      </c>
      <c r="P372" s="259">
        <v>3190</v>
      </c>
      <c r="Q372" s="259">
        <v>688</v>
      </c>
      <c r="R372" s="259">
        <v>2942</v>
      </c>
      <c r="S372" s="259">
        <v>727</v>
      </c>
      <c r="T372" s="259">
        <v>2548</v>
      </c>
      <c r="U372" s="259">
        <v>791</v>
      </c>
      <c r="V372" s="259">
        <v>3475</v>
      </c>
      <c r="W372" s="259"/>
      <c r="X372" s="259"/>
      <c r="Y372" s="235"/>
      <c r="Z372" s="276"/>
      <c r="AA372" s="276"/>
    </row>
    <row r="373" spans="1:27" s="271" customFormat="1" ht="12.2" hidden="1" customHeight="1">
      <c r="A373" s="193"/>
      <c r="B373" s="524" t="s">
        <v>825</v>
      </c>
      <c r="C373" s="525"/>
      <c r="D373" s="132" t="s">
        <v>358</v>
      </c>
      <c r="E373" s="259"/>
      <c r="F373" s="259"/>
      <c r="G373" s="259"/>
      <c r="H373" s="259"/>
      <c r="I373" s="259"/>
      <c r="J373" s="259"/>
      <c r="K373" s="264">
        <v>338</v>
      </c>
      <c r="L373" s="264">
        <v>873</v>
      </c>
      <c r="M373" s="259">
        <v>365</v>
      </c>
      <c r="N373" s="259">
        <v>901</v>
      </c>
      <c r="O373" s="259">
        <v>399</v>
      </c>
      <c r="P373" s="259">
        <v>884</v>
      </c>
      <c r="Q373" s="259">
        <v>292</v>
      </c>
      <c r="R373" s="259">
        <v>766</v>
      </c>
      <c r="S373" s="259">
        <v>338</v>
      </c>
      <c r="T373" s="259">
        <v>817</v>
      </c>
      <c r="U373" s="259">
        <v>449</v>
      </c>
      <c r="V373" s="259">
        <v>950</v>
      </c>
      <c r="W373" s="259"/>
      <c r="X373" s="259"/>
      <c r="Y373" s="235"/>
      <c r="Z373" s="276"/>
      <c r="AA373" s="276"/>
    </row>
    <row r="374" spans="1:27" s="271" customFormat="1" ht="12.2" hidden="1" customHeight="1">
      <c r="A374" s="193"/>
      <c r="B374" s="524" t="s">
        <v>826</v>
      </c>
      <c r="C374" s="525"/>
      <c r="D374" s="132" t="s">
        <v>358</v>
      </c>
      <c r="E374" s="259"/>
      <c r="F374" s="259"/>
      <c r="G374" s="259"/>
      <c r="H374" s="259"/>
      <c r="I374" s="259"/>
      <c r="J374" s="259"/>
      <c r="K374" s="264">
        <v>738</v>
      </c>
      <c r="L374" s="264">
        <v>5125</v>
      </c>
      <c r="M374" s="259">
        <v>801</v>
      </c>
      <c r="N374" s="259">
        <v>5370</v>
      </c>
      <c r="O374" s="259">
        <v>823</v>
      </c>
      <c r="P374" s="259">
        <v>5527</v>
      </c>
      <c r="Q374" s="259">
        <v>765</v>
      </c>
      <c r="R374" s="259">
        <v>4541</v>
      </c>
      <c r="S374" s="259">
        <v>592</v>
      </c>
      <c r="T374" s="259">
        <v>3505</v>
      </c>
      <c r="U374" s="259">
        <v>520</v>
      </c>
      <c r="V374" s="259">
        <v>3056</v>
      </c>
      <c r="W374" s="259"/>
      <c r="X374" s="259"/>
      <c r="Y374" s="235"/>
      <c r="Z374" s="276"/>
      <c r="AA374" s="276"/>
    </row>
    <row r="375" spans="1:27" ht="12.2" hidden="1" customHeight="1">
      <c r="A375" s="193"/>
      <c r="B375" s="325" t="s">
        <v>827</v>
      </c>
      <c r="C375" s="404"/>
      <c r="D375" s="132" t="s">
        <v>358</v>
      </c>
      <c r="E375" s="259"/>
      <c r="F375" s="259"/>
      <c r="G375" s="259"/>
      <c r="H375" s="259"/>
      <c r="I375" s="259"/>
      <c r="J375" s="259"/>
      <c r="K375" s="264">
        <v>29</v>
      </c>
      <c r="L375" s="264">
        <v>644</v>
      </c>
      <c r="M375" s="259">
        <v>42</v>
      </c>
      <c r="N375" s="259">
        <v>488</v>
      </c>
      <c r="O375" s="259">
        <v>33</v>
      </c>
      <c r="P375" s="259">
        <v>491</v>
      </c>
      <c r="Q375" s="259">
        <v>16</v>
      </c>
      <c r="R375" s="259">
        <v>245</v>
      </c>
      <c r="S375" s="259">
        <v>16</v>
      </c>
      <c r="T375" s="259">
        <v>190</v>
      </c>
      <c r="U375" s="259">
        <v>13</v>
      </c>
      <c r="V375" s="259">
        <v>177</v>
      </c>
      <c r="W375" s="259"/>
      <c r="X375" s="259"/>
      <c r="Y375" s="235"/>
      <c r="Z375" s="276"/>
      <c r="AA375" s="276"/>
    </row>
    <row r="376" spans="1:27" ht="12.2" hidden="1" customHeight="1">
      <c r="A376" s="193"/>
      <c r="B376" s="375" t="s">
        <v>828</v>
      </c>
      <c r="C376" s="405"/>
      <c r="D376" s="132" t="s">
        <v>358</v>
      </c>
      <c r="E376" s="259"/>
      <c r="F376" s="259"/>
      <c r="G376" s="259"/>
      <c r="H376" s="259"/>
      <c r="I376" s="259"/>
      <c r="J376" s="259"/>
      <c r="K376" s="264">
        <v>5</v>
      </c>
      <c r="L376" s="264">
        <v>151</v>
      </c>
      <c r="M376" s="259">
        <v>9</v>
      </c>
      <c r="N376" s="259">
        <v>124</v>
      </c>
      <c r="O376" s="259">
        <v>9</v>
      </c>
      <c r="P376" s="259">
        <v>134</v>
      </c>
      <c r="Q376" s="259">
        <v>3</v>
      </c>
      <c r="R376" s="259">
        <v>61</v>
      </c>
      <c r="S376" s="259">
        <v>8</v>
      </c>
      <c r="T376" s="259">
        <v>66</v>
      </c>
      <c r="U376" s="259">
        <v>4</v>
      </c>
      <c r="V376" s="259">
        <v>66</v>
      </c>
      <c r="W376" s="259"/>
      <c r="X376" s="259"/>
      <c r="Y376" s="235"/>
      <c r="Z376" s="276"/>
      <c r="AA376" s="276"/>
    </row>
    <row r="377" spans="1:27" ht="12.2" hidden="1" customHeight="1">
      <c r="A377" s="193"/>
      <c r="B377" s="375" t="s">
        <v>829</v>
      </c>
      <c r="C377" s="405"/>
      <c r="D377" s="132" t="s">
        <v>358</v>
      </c>
      <c r="E377" s="259"/>
      <c r="F377" s="259"/>
      <c r="G377" s="259"/>
      <c r="H377" s="259"/>
      <c r="I377" s="259"/>
      <c r="J377" s="259"/>
      <c r="K377" s="264">
        <v>1</v>
      </c>
      <c r="L377" s="264">
        <v>161</v>
      </c>
      <c r="M377" s="259">
        <v>2</v>
      </c>
      <c r="N377" s="259">
        <v>126</v>
      </c>
      <c r="O377" s="259">
        <v>2</v>
      </c>
      <c r="P377" s="259">
        <v>142</v>
      </c>
      <c r="Q377" s="259">
        <v>0</v>
      </c>
      <c r="R377" s="259">
        <v>32</v>
      </c>
      <c r="S377" s="259">
        <v>0</v>
      </c>
      <c r="T377" s="259">
        <v>12</v>
      </c>
      <c r="U377" s="259">
        <v>0</v>
      </c>
      <c r="V377" s="259">
        <v>15</v>
      </c>
      <c r="W377" s="259"/>
      <c r="X377" s="259"/>
      <c r="Y377" s="235"/>
      <c r="Z377" s="276"/>
      <c r="AA377" s="276"/>
    </row>
    <row r="378" spans="1:27" ht="12.2" hidden="1" customHeight="1">
      <c r="A378" s="193"/>
      <c r="B378" s="375" t="s">
        <v>830</v>
      </c>
      <c r="C378" s="405"/>
      <c r="D378" s="132" t="s">
        <v>358</v>
      </c>
      <c r="E378" s="259"/>
      <c r="F378" s="259"/>
      <c r="G378" s="259"/>
      <c r="H378" s="259"/>
      <c r="I378" s="259"/>
      <c r="J378" s="259"/>
      <c r="K378" s="264">
        <v>0</v>
      </c>
      <c r="L378" s="264">
        <v>0</v>
      </c>
      <c r="M378" s="259">
        <v>0</v>
      </c>
      <c r="N378" s="259">
        <v>0</v>
      </c>
      <c r="O378" s="259">
        <v>0</v>
      </c>
      <c r="P378" s="259">
        <v>7</v>
      </c>
      <c r="Q378" s="259">
        <v>0</v>
      </c>
      <c r="R378" s="259">
        <v>0</v>
      </c>
      <c r="S378" s="259">
        <v>0</v>
      </c>
      <c r="T378" s="259">
        <v>0</v>
      </c>
      <c r="U378" s="259">
        <v>0</v>
      </c>
      <c r="V378" s="259">
        <v>0</v>
      </c>
      <c r="W378" s="259"/>
      <c r="X378" s="259"/>
      <c r="Y378" s="235"/>
      <c r="Z378" s="276"/>
      <c r="AA378" s="276"/>
    </row>
    <row r="379" spans="1:27" ht="12.2" hidden="1" customHeight="1">
      <c r="A379" s="193"/>
      <c r="B379" s="375" t="s">
        <v>831</v>
      </c>
      <c r="C379" s="405"/>
      <c r="D379" s="132" t="s">
        <v>358</v>
      </c>
      <c r="E379" s="259"/>
      <c r="F379" s="259"/>
      <c r="G379" s="259"/>
      <c r="H379" s="259"/>
      <c r="I379" s="259"/>
      <c r="J379" s="259"/>
      <c r="K379" s="264">
        <v>0</v>
      </c>
      <c r="L379" s="264">
        <v>3</v>
      </c>
      <c r="M379" s="259">
        <v>0</v>
      </c>
      <c r="N379" s="259">
        <v>2</v>
      </c>
      <c r="O379" s="259">
        <v>0</v>
      </c>
      <c r="P379" s="259">
        <v>1</v>
      </c>
      <c r="Q379" s="259">
        <v>0</v>
      </c>
      <c r="R379" s="259">
        <v>0</v>
      </c>
      <c r="S379" s="259">
        <v>0</v>
      </c>
      <c r="T379" s="259">
        <v>0</v>
      </c>
      <c r="U379" s="259">
        <v>0</v>
      </c>
      <c r="V379" s="259">
        <v>0</v>
      </c>
      <c r="W379" s="259"/>
      <c r="X379" s="259"/>
      <c r="Y379" s="235"/>
      <c r="Z379" s="276"/>
      <c r="AA379" s="276"/>
    </row>
    <row r="380" spans="1:27" s="271" customFormat="1" ht="12.2" hidden="1" customHeight="1">
      <c r="A380" s="193"/>
      <c r="B380" s="375" t="s">
        <v>832</v>
      </c>
      <c r="C380" s="405"/>
      <c r="D380" s="132" t="s">
        <v>358</v>
      </c>
      <c r="E380" s="259"/>
      <c r="F380" s="259"/>
      <c r="G380" s="259"/>
      <c r="H380" s="259"/>
      <c r="I380" s="259"/>
      <c r="J380" s="259"/>
      <c r="K380" s="264">
        <v>10</v>
      </c>
      <c r="L380" s="264">
        <v>159</v>
      </c>
      <c r="M380" s="259">
        <v>20</v>
      </c>
      <c r="N380" s="259">
        <v>114</v>
      </c>
      <c r="O380" s="259">
        <v>8</v>
      </c>
      <c r="P380" s="259">
        <v>93</v>
      </c>
      <c r="Q380" s="259">
        <v>9</v>
      </c>
      <c r="R380" s="259">
        <v>63</v>
      </c>
      <c r="S380" s="259">
        <v>0</v>
      </c>
      <c r="T380" s="259">
        <v>38</v>
      </c>
      <c r="U380" s="259">
        <v>3</v>
      </c>
      <c r="V380" s="259">
        <v>25</v>
      </c>
      <c r="W380" s="259"/>
      <c r="X380" s="259"/>
      <c r="Y380" s="235"/>
      <c r="Z380" s="276"/>
      <c r="AA380" s="276"/>
    </row>
    <row r="381" spans="1:27" s="271" customFormat="1" ht="12.2" hidden="1" customHeight="1">
      <c r="A381" s="193"/>
      <c r="B381" s="375" t="s">
        <v>833</v>
      </c>
      <c r="C381" s="405"/>
      <c r="D381" s="132" t="s">
        <v>358</v>
      </c>
      <c r="E381" s="259"/>
      <c r="F381" s="259"/>
      <c r="G381" s="259"/>
      <c r="H381" s="259"/>
      <c r="I381" s="259"/>
      <c r="J381" s="259"/>
      <c r="K381" s="264">
        <v>11</v>
      </c>
      <c r="L381" s="264">
        <v>162</v>
      </c>
      <c r="M381" s="259">
        <v>11</v>
      </c>
      <c r="N381" s="259">
        <v>114</v>
      </c>
      <c r="O381" s="259">
        <v>10</v>
      </c>
      <c r="P381" s="259">
        <v>110</v>
      </c>
      <c r="Q381" s="259">
        <v>4</v>
      </c>
      <c r="R381" s="259">
        <v>81</v>
      </c>
      <c r="S381" s="259">
        <v>8</v>
      </c>
      <c r="T381" s="259">
        <v>73</v>
      </c>
      <c r="U381" s="259">
        <v>6</v>
      </c>
      <c r="V381" s="259">
        <v>71</v>
      </c>
      <c r="W381" s="259"/>
      <c r="X381" s="259"/>
      <c r="Y381" s="235"/>
      <c r="Z381" s="276"/>
      <c r="AA381" s="276"/>
    </row>
    <row r="382" spans="1:27" s="271" customFormat="1" ht="12.2" hidden="1" customHeight="1">
      <c r="A382" s="193"/>
      <c r="B382" s="375" t="s">
        <v>834</v>
      </c>
      <c r="C382" s="405"/>
      <c r="D382" s="132" t="s">
        <v>358</v>
      </c>
      <c r="E382" s="259"/>
      <c r="F382" s="259"/>
      <c r="G382" s="259"/>
      <c r="H382" s="259"/>
      <c r="I382" s="259"/>
      <c r="J382" s="259"/>
      <c r="K382" s="264">
        <v>2</v>
      </c>
      <c r="L382" s="264">
        <v>8</v>
      </c>
      <c r="M382" s="259">
        <v>0</v>
      </c>
      <c r="N382" s="259">
        <v>8</v>
      </c>
      <c r="O382" s="259">
        <v>4</v>
      </c>
      <c r="P382" s="259">
        <v>4</v>
      </c>
      <c r="Q382" s="259">
        <v>0</v>
      </c>
      <c r="R382" s="259">
        <v>8</v>
      </c>
      <c r="S382" s="259">
        <v>0</v>
      </c>
      <c r="T382" s="259">
        <v>1</v>
      </c>
      <c r="U382" s="259">
        <v>0</v>
      </c>
      <c r="V382" s="259">
        <v>0</v>
      </c>
      <c r="W382" s="259"/>
      <c r="X382" s="259"/>
      <c r="Y382" s="235"/>
      <c r="Z382" s="276"/>
      <c r="AA382" s="276"/>
    </row>
    <row r="383" spans="1:27" s="271" customFormat="1" ht="12.2" hidden="1" customHeight="1">
      <c r="A383" s="193">
        <v>118</v>
      </c>
      <c r="B383" s="385" t="s">
        <v>862</v>
      </c>
      <c r="C383" s="247"/>
      <c r="D383" s="132" t="s">
        <v>358</v>
      </c>
      <c r="E383" s="259"/>
      <c r="F383" s="259"/>
      <c r="G383" s="259"/>
      <c r="H383" s="259"/>
      <c r="I383" s="259"/>
      <c r="J383" s="259"/>
      <c r="K383" s="264">
        <v>803</v>
      </c>
      <c r="L383" s="264">
        <v>2666</v>
      </c>
      <c r="M383" s="259">
        <v>778</v>
      </c>
      <c r="N383" s="259">
        <v>2913</v>
      </c>
      <c r="O383" s="259">
        <v>905</v>
      </c>
      <c r="P383" s="259">
        <v>3016</v>
      </c>
      <c r="Q383" s="259">
        <v>927</v>
      </c>
      <c r="R383" s="259">
        <v>2810</v>
      </c>
      <c r="S383" s="259">
        <v>677</v>
      </c>
      <c r="T383" s="259">
        <v>2586</v>
      </c>
      <c r="U383" s="259">
        <v>645</v>
      </c>
      <c r="V383" s="259">
        <v>2453</v>
      </c>
      <c r="W383" s="259"/>
      <c r="X383" s="259"/>
      <c r="Y383" s="235"/>
      <c r="Z383" s="276" t="s">
        <v>542</v>
      </c>
      <c r="AA383" s="276"/>
    </row>
    <row r="384" spans="1:27" s="271" customFormat="1" ht="12.2" hidden="1" customHeight="1">
      <c r="A384" s="193"/>
      <c r="B384" s="325" t="s">
        <v>824</v>
      </c>
      <c r="C384" s="404"/>
      <c r="D384" s="132" t="s">
        <v>358</v>
      </c>
      <c r="E384" s="259"/>
      <c r="F384" s="259"/>
      <c r="G384" s="259"/>
      <c r="H384" s="259"/>
      <c r="I384" s="259"/>
      <c r="J384" s="259"/>
      <c r="K384" s="264">
        <v>68</v>
      </c>
      <c r="L384" s="264">
        <v>360</v>
      </c>
      <c r="M384" s="259">
        <v>52</v>
      </c>
      <c r="N384" s="259">
        <v>374</v>
      </c>
      <c r="O384" s="259">
        <v>52</v>
      </c>
      <c r="P384" s="259">
        <v>348</v>
      </c>
      <c r="Q384" s="259">
        <v>81</v>
      </c>
      <c r="R384" s="259">
        <v>326</v>
      </c>
      <c r="S384" s="259">
        <v>71</v>
      </c>
      <c r="T384" s="259">
        <v>300</v>
      </c>
      <c r="U384" s="259">
        <v>66</v>
      </c>
      <c r="V384" s="259">
        <v>335</v>
      </c>
      <c r="W384" s="259"/>
      <c r="X384" s="259"/>
      <c r="Y384" s="235"/>
      <c r="Z384" s="276"/>
      <c r="AA384" s="276"/>
    </row>
    <row r="385" spans="1:27" s="271" customFormat="1" ht="12.2" hidden="1" customHeight="1">
      <c r="A385" s="193"/>
      <c r="B385" s="325" t="s">
        <v>825</v>
      </c>
      <c r="C385" s="404"/>
      <c r="D385" s="132" t="s">
        <v>358</v>
      </c>
      <c r="E385" s="259"/>
      <c r="F385" s="259"/>
      <c r="G385" s="259"/>
      <c r="H385" s="259"/>
      <c r="I385" s="259"/>
      <c r="J385" s="259"/>
      <c r="K385" s="264">
        <v>7</v>
      </c>
      <c r="L385" s="264">
        <v>16</v>
      </c>
      <c r="M385" s="259">
        <v>10</v>
      </c>
      <c r="N385" s="259">
        <v>19</v>
      </c>
      <c r="O385" s="259">
        <v>21</v>
      </c>
      <c r="P385" s="259">
        <v>55</v>
      </c>
      <c r="Q385" s="259">
        <v>9</v>
      </c>
      <c r="R385" s="259">
        <v>34</v>
      </c>
      <c r="S385" s="259">
        <v>13</v>
      </c>
      <c r="T385" s="259">
        <v>52</v>
      </c>
      <c r="U385" s="259">
        <v>5</v>
      </c>
      <c r="V385" s="259">
        <v>47</v>
      </c>
      <c r="W385" s="259"/>
      <c r="X385" s="259"/>
      <c r="Y385" s="235"/>
      <c r="Z385" s="276"/>
      <c r="AA385" s="276"/>
    </row>
    <row r="386" spans="1:27" s="271" customFormat="1" ht="12.2" hidden="1" customHeight="1">
      <c r="A386" s="193"/>
      <c r="B386" s="325" t="s">
        <v>826</v>
      </c>
      <c r="C386" s="404"/>
      <c r="D386" s="132" t="s">
        <v>358</v>
      </c>
      <c r="E386" s="259"/>
      <c r="F386" s="259"/>
      <c r="G386" s="259"/>
      <c r="H386" s="259"/>
      <c r="I386" s="259"/>
      <c r="J386" s="259"/>
      <c r="K386" s="264">
        <v>193</v>
      </c>
      <c r="L386" s="264">
        <v>538</v>
      </c>
      <c r="M386" s="259">
        <v>270</v>
      </c>
      <c r="N386" s="259">
        <v>733</v>
      </c>
      <c r="O386" s="259">
        <v>267</v>
      </c>
      <c r="P386" s="259">
        <v>615</v>
      </c>
      <c r="Q386" s="259">
        <v>236</v>
      </c>
      <c r="R386" s="259">
        <v>533</v>
      </c>
      <c r="S386" s="259">
        <v>154</v>
      </c>
      <c r="T386" s="259">
        <v>432</v>
      </c>
      <c r="U386" s="259">
        <v>90</v>
      </c>
      <c r="V386" s="259">
        <v>397</v>
      </c>
      <c r="W386" s="259"/>
      <c r="X386" s="259"/>
      <c r="Y386" s="235"/>
      <c r="Z386" s="276"/>
      <c r="AA386" s="276"/>
    </row>
    <row r="387" spans="1:27" s="271" customFormat="1" ht="12.2" hidden="1" customHeight="1">
      <c r="A387" s="193"/>
      <c r="B387" s="325" t="s">
        <v>827</v>
      </c>
      <c r="C387" s="404"/>
      <c r="D387" s="132" t="s">
        <v>358</v>
      </c>
      <c r="E387" s="259"/>
      <c r="F387" s="259"/>
      <c r="G387" s="259"/>
      <c r="H387" s="259"/>
      <c r="I387" s="259"/>
      <c r="J387" s="259"/>
      <c r="K387" s="264">
        <v>14</v>
      </c>
      <c r="L387" s="264">
        <v>137</v>
      </c>
      <c r="M387" s="259">
        <v>12</v>
      </c>
      <c r="N387" s="259">
        <v>161</v>
      </c>
      <c r="O387" s="259">
        <v>7</v>
      </c>
      <c r="P387" s="259">
        <v>141</v>
      </c>
      <c r="Q387" s="259">
        <v>4</v>
      </c>
      <c r="R387" s="259">
        <v>89</v>
      </c>
      <c r="S387" s="259">
        <v>1</v>
      </c>
      <c r="T387" s="259">
        <v>80</v>
      </c>
      <c r="U387" s="259">
        <v>0</v>
      </c>
      <c r="V387" s="259">
        <v>36</v>
      </c>
      <c r="W387" s="259"/>
      <c r="X387" s="259"/>
      <c r="Y387" s="235"/>
      <c r="Z387" s="276"/>
      <c r="AA387" s="276"/>
    </row>
    <row r="388" spans="1:27" s="271" customFormat="1" ht="12.2" hidden="1" customHeight="1">
      <c r="A388" s="193"/>
      <c r="B388" s="375" t="s">
        <v>828</v>
      </c>
      <c r="C388" s="405"/>
      <c r="D388" s="132" t="s">
        <v>358</v>
      </c>
      <c r="E388" s="259"/>
      <c r="F388" s="259"/>
      <c r="G388" s="259"/>
      <c r="H388" s="259"/>
      <c r="I388" s="259"/>
      <c r="J388" s="259"/>
      <c r="K388" s="264">
        <v>5</v>
      </c>
      <c r="L388" s="264">
        <v>47</v>
      </c>
      <c r="M388" s="259">
        <v>3</v>
      </c>
      <c r="N388" s="259">
        <v>57</v>
      </c>
      <c r="O388" s="259">
        <v>3</v>
      </c>
      <c r="P388" s="259">
        <v>39</v>
      </c>
      <c r="Q388" s="259">
        <v>1</v>
      </c>
      <c r="R388" s="259">
        <v>38</v>
      </c>
      <c r="S388" s="259">
        <v>1</v>
      </c>
      <c r="T388" s="259">
        <v>39</v>
      </c>
      <c r="U388" s="259">
        <v>0</v>
      </c>
      <c r="V388" s="259">
        <v>13</v>
      </c>
      <c r="W388" s="259"/>
      <c r="X388" s="259"/>
      <c r="Y388" s="235"/>
      <c r="Z388" s="276"/>
      <c r="AA388" s="276"/>
    </row>
    <row r="389" spans="1:27" s="271" customFormat="1" ht="12.2" hidden="1" customHeight="1">
      <c r="A389" s="193"/>
      <c r="B389" s="375" t="s">
        <v>829</v>
      </c>
      <c r="C389" s="405"/>
      <c r="D389" s="132" t="s">
        <v>358</v>
      </c>
      <c r="E389" s="259"/>
      <c r="F389" s="259"/>
      <c r="G389" s="259"/>
      <c r="H389" s="259"/>
      <c r="I389" s="259"/>
      <c r="J389" s="259"/>
      <c r="K389" s="264">
        <v>1</v>
      </c>
      <c r="L389" s="264">
        <v>48</v>
      </c>
      <c r="M389" s="259">
        <v>5</v>
      </c>
      <c r="N389" s="259">
        <v>47</v>
      </c>
      <c r="O389" s="259">
        <v>0</v>
      </c>
      <c r="P389" s="259">
        <v>44</v>
      </c>
      <c r="Q389" s="259">
        <v>0</v>
      </c>
      <c r="R389" s="259">
        <v>25</v>
      </c>
      <c r="S389" s="259">
        <v>0</v>
      </c>
      <c r="T389" s="259">
        <v>4</v>
      </c>
      <c r="U389" s="259">
        <v>0</v>
      </c>
      <c r="V389" s="259">
        <v>9</v>
      </c>
      <c r="W389" s="259"/>
      <c r="X389" s="259"/>
      <c r="Y389" s="235"/>
      <c r="Z389" s="276"/>
      <c r="AA389" s="276"/>
    </row>
    <row r="390" spans="1:27" s="271" customFormat="1" ht="12.2" hidden="1" customHeight="1">
      <c r="A390" s="193"/>
      <c r="B390" s="375" t="s">
        <v>830</v>
      </c>
      <c r="C390" s="405"/>
      <c r="D390" s="132" t="s">
        <v>358</v>
      </c>
      <c r="E390" s="259"/>
      <c r="F390" s="259"/>
      <c r="G390" s="259"/>
      <c r="H390" s="259"/>
      <c r="I390" s="259"/>
      <c r="J390" s="259"/>
      <c r="K390" s="264">
        <v>0</v>
      </c>
      <c r="L390" s="264">
        <v>0</v>
      </c>
      <c r="M390" s="264">
        <v>0</v>
      </c>
      <c r="N390" s="264">
        <v>0</v>
      </c>
      <c r="O390" s="264">
        <v>0</v>
      </c>
      <c r="P390" s="264">
        <v>0</v>
      </c>
      <c r="Q390" s="264">
        <v>0</v>
      </c>
      <c r="R390" s="264">
        <v>0</v>
      </c>
      <c r="S390" s="264">
        <v>0</v>
      </c>
      <c r="T390" s="264">
        <v>0</v>
      </c>
      <c r="U390" s="259">
        <v>0</v>
      </c>
      <c r="V390" s="259">
        <v>0</v>
      </c>
      <c r="W390" s="259"/>
      <c r="X390" s="259"/>
      <c r="Y390" s="235"/>
      <c r="Z390" s="276"/>
      <c r="AA390" s="276"/>
    </row>
    <row r="391" spans="1:27" s="271" customFormat="1" ht="12.2" hidden="1" customHeight="1">
      <c r="A391" s="193"/>
      <c r="B391" s="375" t="s">
        <v>831</v>
      </c>
      <c r="C391" s="405"/>
      <c r="D391" s="132" t="s">
        <v>358</v>
      </c>
      <c r="E391" s="259"/>
      <c r="F391" s="259"/>
      <c r="G391" s="259"/>
      <c r="H391" s="259"/>
      <c r="I391" s="259"/>
      <c r="J391" s="259"/>
      <c r="K391" s="264">
        <v>0</v>
      </c>
      <c r="L391" s="264">
        <v>1</v>
      </c>
      <c r="M391" s="264">
        <v>0</v>
      </c>
      <c r="N391" s="264">
        <v>4</v>
      </c>
      <c r="O391" s="264">
        <v>0</v>
      </c>
      <c r="P391" s="264">
        <v>0</v>
      </c>
      <c r="Q391" s="264">
        <v>0</v>
      </c>
      <c r="R391" s="264">
        <v>0</v>
      </c>
      <c r="S391" s="264">
        <v>0</v>
      </c>
      <c r="T391" s="264">
        <v>0</v>
      </c>
      <c r="U391" s="259">
        <v>0</v>
      </c>
      <c r="V391" s="259">
        <v>0</v>
      </c>
      <c r="W391" s="259"/>
      <c r="X391" s="259"/>
      <c r="Y391" s="235"/>
      <c r="Z391" s="276"/>
      <c r="AA391" s="276"/>
    </row>
    <row r="392" spans="1:27" s="271" customFormat="1" ht="12.2" hidden="1" customHeight="1">
      <c r="A392" s="193"/>
      <c r="B392" s="375" t="s">
        <v>832</v>
      </c>
      <c r="C392" s="405"/>
      <c r="D392" s="132" t="s">
        <v>358</v>
      </c>
      <c r="E392" s="259"/>
      <c r="F392" s="259"/>
      <c r="G392" s="259"/>
      <c r="H392" s="259"/>
      <c r="I392" s="259"/>
      <c r="J392" s="259"/>
      <c r="K392" s="264">
        <v>5</v>
      </c>
      <c r="L392" s="264">
        <v>30</v>
      </c>
      <c r="M392" s="264">
        <v>3</v>
      </c>
      <c r="N392" s="264">
        <v>37</v>
      </c>
      <c r="O392" s="264">
        <v>3</v>
      </c>
      <c r="P392" s="264">
        <v>37</v>
      </c>
      <c r="Q392" s="264">
        <v>2</v>
      </c>
      <c r="R392" s="264">
        <v>15</v>
      </c>
      <c r="S392" s="264">
        <v>0</v>
      </c>
      <c r="T392" s="264">
        <v>21</v>
      </c>
      <c r="U392" s="259">
        <v>0</v>
      </c>
      <c r="V392" s="259">
        <v>10</v>
      </c>
      <c r="W392" s="259"/>
      <c r="X392" s="259"/>
      <c r="Y392" s="235"/>
      <c r="Z392" s="276"/>
      <c r="AA392" s="276"/>
    </row>
    <row r="393" spans="1:27" s="271" customFormat="1" ht="12.2" hidden="1" customHeight="1">
      <c r="A393" s="193"/>
      <c r="B393" s="375" t="s">
        <v>833</v>
      </c>
      <c r="C393" s="405"/>
      <c r="D393" s="132" t="s">
        <v>358</v>
      </c>
      <c r="E393" s="259"/>
      <c r="F393" s="259"/>
      <c r="G393" s="259"/>
      <c r="H393" s="259"/>
      <c r="I393" s="259"/>
      <c r="J393" s="259"/>
      <c r="K393" s="264">
        <v>3</v>
      </c>
      <c r="L393" s="264">
        <v>11</v>
      </c>
      <c r="M393" s="264">
        <v>1</v>
      </c>
      <c r="N393" s="264">
        <v>15</v>
      </c>
      <c r="O393" s="264">
        <v>0</v>
      </c>
      <c r="P393" s="264">
        <v>19</v>
      </c>
      <c r="Q393" s="264">
        <v>1</v>
      </c>
      <c r="R393" s="264">
        <v>11</v>
      </c>
      <c r="S393" s="264">
        <v>0</v>
      </c>
      <c r="T393" s="264">
        <v>16</v>
      </c>
      <c r="U393" s="259">
        <v>0</v>
      </c>
      <c r="V393" s="259">
        <v>4</v>
      </c>
      <c r="W393" s="259"/>
      <c r="X393" s="259"/>
      <c r="Y393" s="235"/>
      <c r="Z393" s="276"/>
      <c r="AA393" s="276"/>
    </row>
    <row r="394" spans="1:27" s="271" customFormat="1" ht="12.2" hidden="1" customHeight="1">
      <c r="A394" s="193"/>
      <c r="B394" s="375" t="s">
        <v>834</v>
      </c>
      <c r="C394" s="405"/>
      <c r="D394" s="132" t="s">
        <v>358</v>
      </c>
      <c r="E394" s="259"/>
      <c r="F394" s="259"/>
      <c r="G394" s="259"/>
      <c r="H394" s="259"/>
      <c r="I394" s="259"/>
      <c r="J394" s="259"/>
      <c r="K394" s="264">
        <v>0</v>
      </c>
      <c r="L394" s="264">
        <v>0</v>
      </c>
      <c r="M394" s="264">
        <v>0</v>
      </c>
      <c r="N394" s="264">
        <v>1</v>
      </c>
      <c r="O394" s="264">
        <v>1</v>
      </c>
      <c r="P394" s="264">
        <v>2</v>
      </c>
      <c r="Q394" s="264">
        <v>0</v>
      </c>
      <c r="R394" s="264">
        <v>0</v>
      </c>
      <c r="S394" s="264">
        <v>0</v>
      </c>
      <c r="T394" s="264">
        <v>0</v>
      </c>
      <c r="U394" s="259">
        <v>0</v>
      </c>
      <c r="V394" s="259">
        <v>0</v>
      </c>
      <c r="W394" s="259"/>
      <c r="X394" s="259"/>
      <c r="Y394" s="235"/>
      <c r="Z394" s="276"/>
      <c r="AA394" s="276"/>
    </row>
    <row r="395" spans="1:27" s="271" customFormat="1" ht="12.2" hidden="1" customHeight="1">
      <c r="A395" s="278">
        <v>119</v>
      </c>
      <c r="B395" s="377" t="s">
        <v>839</v>
      </c>
      <c r="C395" s="277"/>
      <c r="D395" s="132" t="s">
        <v>358</v>
      </c>
      <c r="E395" s="259">
        <v>109</v>
      </c>
      <c r="F395" s="259">
        <v>130</v>
      </c>
      <c r="G395" s="259">
        <v>136</v>
      </c>
      <c r="H395" s="259">
        <v>82</v>
      </c>
      <c r="I395" s="259">
        <v>101</v>
      </c>
      <c r="J395" s="259">
        <v>100</v>
      </c>
      <c r="K395" s="264">
        <v>86</v>
      </c>
      <c r="L395" s="264">
        <v>94</v>
      </c>
      <c r="M395" s="264">
        <v>131</v>
      </c>
      <c r="N395" s="264">
        <v>98</v>
      </c>
      <c r="O395" s="264">
        <v>129</v>
      </c>
      <c r="P395" s="264">
        <v>91</v>
      </c>
      <c r="Q395" s="264">
        <v>70</v>
      </c>
      <c r="R395" s="264">
        <v>120</v>
      </c>
      <c r="S395" s="264">
        <v>64</v>
      </c>
      <c r="T395" s="264">
        <v>124</v>
      </c>
      <c r="U395" s="259">
        <v>50</v>
      </c>
      <c r="V395" s="259">
        <v>118</v>
      </c>
      <c r="W395" s="259"/>
      <c r="X395" s="259"/>
      <c r="Y395" s="215" t="s">
        <v>565</v>
      </c>
      <c r="Z395" s="276" t="s">
        <v>399</v>
      </c>
      <c r="AA395" s="276"/>
    </row>
    <row r="396" spans="1:27" s="271" customFormat="1" ht="12.2" hidden="1" customHeight="1">
      <c r="A396" s="278">
        <v>120</v>
      </c>
      <c r="B396" s="377" t="s">
        <v>721</v>
      </c>
      <c r="C396" s="378"/>
      <c r="D396" s="132" t="s">
        <v>358</v>
      </c>
      <c r="E396" s="259">
        <v>11</v>
      </c>
      <c r="F396" s="259">
        <v>14</v>
      </c>
      <c r="G396" s="259">
        <v>52</v>
      </c>
      <c r="H396" s="259">
        <v>5</v>
      </c>
      <c r="I396" s="259">
        <v>9</v>
      </c>
      <c r="J396" s="259">
        <v>3</v>
      </c>
      <c r="K396" s="264">
        <v>15</v>
      </c>
      <c r="L396" s="264">
        <v>4</v>
      </c>
      <c r="M396" s="264">
        <v>5</v>
      </c>
      <c r="N396" s="264">
        <v>4</v>
      </c>
      <c r="O396" s="264">
        <v>13</v>
      </c>
      <c r="P396" s="264">
        <v>5</v>
      </c>
      <c r="Q396" s="264">
        <v>15</v>
      </c>
      <c r="R396" s="264">
        <v>0</v>
      </c>
      <c r="S396" s="264">
        <v>15</v>
      </c>
      <c r="T396" s="264">
        <v>3</v>
      </c>
      <c r="U396" s="259">
        <v>10</v>
      </c>
      <c r="V396" s="259">
        <v>4</v>
      </c>
      <c r="W396" s="259"/>
      <c r="X396" s="259"/>
      <c r="Y396" s="215" t="s">
        <v>565</v>
      </c>
      <c r="Z396" s="276" t="s">
        <v>399</v>
      </c>
      <c r="AA396" s="276"/>
    </row>
    <row r="397" spans="1:27" s="271" customFormat="1" ht="12.2" hidden="1" customHeight="1">
      <c r="A397" s="278">
        <v>121</v>
      </c>
      <c r="B397" s="377" t="s">
        <v>720</v>
      </c>
      <c r="C397" s="378"/>
      <c r="D397" s="132" t="s">
        <v>358</v>
      </c>
      <c r="E397" s="259">
        <v>30</v>
      </c>
      <c r="F397" s="259">
        <v>16</v>
      </c>
      <c r="G397" s="259">
        <v>27</v>
      </c>
      <c r="H397" s="259">
        <v>24</v>
      </c>
      <c r="I397" s="259">
        <v>37</v>
      </c>
      <c r="J397" s="259">
        <v>14</v>
      </c>
      <c r="K397" s="264">
        <v>38</v>
      </c>
      <c r="L397" s="264">
        <v>13</v>
      </c>
      <c r="M397" s="264">
        <v>36</v>
      </c>
      <c r="N397" s="264">
        <v>22</v>
      </c>
      <c r="O397" s="264">
        <v>52</v>
      </c>
      <c r="P397" s="264">
        <v>25</v>
      </c>
      <c r="Q397" s="264">
        <v>40</v>
      </c>
      <c r="R397" s="264">
        <v>19</v>
      </c>
      <c r="S397" s="264">
        <v>44</v>
      </c>
      <c r="T397" s="264">
        <v>24</v>
      </c>
      <c r="U397" s="259">
        <v>49</v>
      </c>
      <c r="V397" s="259">
        <v>29</v>
      </c>
      <c r="W397" s="259"/>
      <c r="X397" s="259"/>
      <c r="Y397" s="215" t="s">
        <v>565</v>
      </c>
      <c r="Z397" s="276" t="s">
        <v>399</v>
      </c>
      <c r="AA397" s="276"/>
    </row>
    <row r="398" spans="1:27" s="271" customFormat="1" ht="12.2" hidden="1" customHeight="1">
      <c r="A398" s="278">
        <v>122</v>
      </c>
      <c r="B398" s="385" t="s">
        <v>176</v>
      </c>
      <c r="C398" s="378"/>
      <c r="D398" s="132" t="s">
        <v>358</v>
      </c>
      <c r="E398" s="259">
        <v>101</v>
      </c>
      <c r="F398" s="259">
        <v>453</v>
      </c>
      <c r="G398" s="259">
        <v>93</v>
      </c>
      <c r="H398" s="259">
        <v>404</v>
      </c>
      <c r="I398" s="259">
        <v>130</v>
      </c>
      <c r="J398" s="259">
        <v>455</v>
      </c>
      <c r="K398" s="264">
        <v>98</v>
      </c>
      <c r="L398" s="264">
        <v>401</v>
      </c>
      <c r="M398" s="264">
        <v>97</v>
      </c>
      <c r="N398" s="264">
        <v>454</v>
      </c>
      <c r="O398" s="264">
        <v>166</v>
      </c>
      <c r="P398" s="264">
        <v>477</v>
      </c>
      <c r="Q398" s="264">
        <v>129</v>
      </c>
      <c r="R398" s="264">
        <v>422</v>
      </c>
      <c r="S398" s="264">
        <v>103</v>
      </c>
      <c r="T398" s="264">
        <v>363</v>
      </c>
      <c r="U398" s="259">
        <v>96</v>
      </c>
      <c r="V398" s="259">
        <v>300</v>
      </c>
      <c r="W398" s="259"/>
      <c r="X398" s="259"/>
      <c r="Y398" s="215" t="s">
        <v>565</v>
      </c>
      <c r="Z398" s="276" t="s">
        <v>399</v>
      </c>
      <c r="AA398" s="276"/>
    </row>
    <row r="399" spans="1:27" s="271" customFormat="1" ht="12.2" hidden="1" customHeight="1">
      <c r="A399" s="278">
        <v>123</v>
      </c>
      <c r="B399" s="377" t="s">
        <v>719</v>
      </c>
      <c r="C399" s="277"/>
      <c r="D399" s="149" t="s">
        <v>362</v>
      </c>
      <c r="E399" s="145"/>
      <c r="F399" s="145"/>
      <c r="G399" s="145"/>
      <c r="H399" s="145"/>
      <c r="I399" s="145"/>
      <c r="J399" s="145"/>
      <c r="K399" s="264">
        <v>3</v>
      </c>
      <c r="L399" s="264">
        <v>6</v>
      </c>
      <c r="M399" s="264">
        <v>3</v>
      </c>
      <c r="N399" s="264">
        <v>6</v>
      </c>
      <c r="O399" s="264">
        <v>3</v>
      </c>
      <c r="P399" s="264">
        <v>7</v>
      </c>
      <c r="Q399" s="264">
        <v>3</v>
      </c>
      <c r="R399" s="264">
        <v>7</v>
      </c>
      <c r="S399" s="264">
        <v>4</v>
      </c>
      <c r="T399" s="264">
        <v>6</v>
      </c>
      <c r="U399" s="259">
        <v>4</v>
      </c>
      <c r="V399" s="259">
        <v>6</v>
      </c>
      <c r="W399" s="259"/>
      <c r="X399" s="259"/>
      <c r="Y399" s="215" t="s">
        <v>565</v>
      </c>
      <c r="Z399" s="244" t="s">
        <v>399</v>
      </c>
      <c r="AA399" s="244"/>
    </row>
    <row r="400" spans="1:27" s="271" customFormat="1" ht="12.2" hidden="1" customHeight="1">
      <c r="A400" s="278">
        <v>124</v>
      </c>
      <c r="B400" s="385" t="s">
        <v>718</v>
      </c>
      <c r="C400" s="277"/>
      <c r="D400" s="149" t="s">
        <v>362</v>
      </c>
      <c r="E400" s="145"/>
      <c r="F400" s="145"/>
      <c r="G400" s="145"/>
      <c r="H400" s="145"/>
      <c r="I400" s="145"/>
      <c r="J400" s="145"/>
      <c r="K400" s="264">
        <v>6</v>
      </c>
      <c r="L400" s="264">
        <v>8</v>
      </c>
      <c r="M400" s="264">
        <v>6</v>
      </c>
      <c r="N400" s="264">
        <v>8</v>
      </c>
      <c r="O400" s="264">
        <v>6</v>
      </c>
      <c r="P400" s="264">
        <v>9</v>
      </c>
      <c r="Q400" s="264">
        <v>5</v>
      </c>
      <c r="R400" s="264">
        <v>12</v>
      </c>
      <c r="S400" s="264">
        <v>5</v>
      </c>
      <c r="T400" s="264">
        <v>11</v>
      </c>
      <c r="U400" s="259">
        <v>5</v>
      </c>
      <c r="V400" s="259">
        <v>11</v>
      </c>
      <c r="W400" s="259"/>
      <c r="X400" s="259"/>
      <c r="Y400" s="215" t="s">
        <v>565</v>
      </c>
      <c r="Z400" s="244" t="s">
        <v>399</v>
      </c>
      <c r="AA400" s="244"/>
    </row>
    <row r="401" spans="1:27" s="271" customFormat="1" ht="12.2" hidden="1" customHeight="1">
      <c r="A401" s="278">
        <v>125</v>
      </c>
      <c r="B401" s="385" t="s">
        <v>717</v>
      </c>
      <c r="C401" s="378"/>
      <c r="D401" s="149" t="s">
        <v>362</v>
      </c>
      <c r="E401" s="145"/>
      <c r="F401" s="145"/>
      <c r="G401" s="145"/>
      <c r="H401" s="145"/>
      <c r="I401" s="145"/>
      <c r="J401" s="145"/>
      <c r="K401" s="267">
        <v>71</v>
      </c>
      <c r="L401" s="267">
        <v>392</v>
      </c>
      <c r="M401" s="267">
        <v>69</v>
      </c>
      <c r="N401" s="267">
        <v>371</v>
      </c>
      <c r="O401" s="267">
        <v>73</v>
      </c>
      <c r="P401" s="267">
        <v>549</v>
      </c>
      <c r="Q401" s="267">
        <v>95</v>
      </c>
      <c r="R401" s="267">
        <v>579</v>
      </c>
      <c r="S401" s="267">
        <v>120</v>
      </c>
      <c r="T401" s="267">
        <v>550</v>
      </c>
      <c r="U401" s="129">
        <v>116</v>
      </c>
      <c r="V401" s="129">
        <v>498</v>
      </c>
      <c r="W401" s="129"/>
      <c r="X401" s="129"/>
      <c r="Y401" s="215" t="s">
        <v>565</v>
      </c>
      <c r="Z401" s="244" t="s">
        <v>399</v>
      </c>
      <c r="AA401" s="244"/>
    </row>
    <row r="402" spans="1:27" s="271" customFormat="1" ht="12.2" hidden="1" customHeight="1">
      <c r="A402" s="278">
        <v>126</v>
      </c>
      <c r="B402" s="377" t="s">
        <v>716</v>
      </c>
      <c r="C402" s="378"/>
      <c r="D402" s="149" t="s">
        <v>365</v>
      </c>
      <c r="E402" s="145"/>
      <c r="F402" s="145"/>
      <c r="G402" s="145"/>
      <c r="H402" s="145"/>
      <c r="I402" s="145"/>
      <c r="J402" s="145"/>
      <c r="K402" s="268">
        <f>K401/(K401+L401)*100</f>
        <v>15.334773218142548</v>
      </c>
      <c r="L402" s="268">
        <f>L401/(K401+L401)*100</f>
        <v>84.665226781857456</v>
      </c>
      <c r="M402" s="268">
        <f>M401/(M401+N401)*100</f>
        <v>15.681818181818183</v>
      </c>
      <c r="N402" s="268">
        <f>N401/(M401+N401)*100</f>
        <v>84.318181818181813</v>
      </c>
      <c r="O402" s="268">
        <f>O401/(O401+P401)*100</f>
        <v>11.736334405144696</v>
      </c>
      <c r="P402" s="268">
        <f>P401/(O401+P401)*100</f>
        <v>88.263665594855297</v>
      </c>
      <c r="Q402" s="268">
        <f>Q401/(Q401+R401)*100</f>
        <v>14.094955489614245</v>
      </c>
      <c r="R402" s="268">
        <f>R401/(Q401+R401)*100</f>
        <v>85.90504451038575</v>
      </c>
      <c r="S402" s="268">
        <f>S401/(S401+T401)*100</f>
        <v>17.910447761194028</v>
      </c>
      <c r="T402" s="268">
        <f>T401/(S401+T401)*100</f>
        <v>82.089552238805979</v>
      </c>
      <c r="U402" s="269">
        <v>18.89</v>
      </c>
      <c r="V402" s="269">
        <v>81.11</v>
      </c>
      <c r="W402" s="269"/>
      <c r="X402" s="269"/>
      <c r="Y402" s="215" t="s">
        <v>565</v>
      </c>
      <c r="Z402" s="244" t="s">
        <v>399</v>
      </c>
      <c r="AA402" s="244"/>
    </row>
    <row r="403" spans="1:27" s="271" customFormat="1" ht="12.2" hidden="1" customHeight="1">
      <c r="A403" s="278">
        <v>127</v>
      </c>
      <c r="B403" s="385" t="s">
        <v>840</v>
      </c>
      <c r="C403" s="277"/>
      <c r="D403" s="149" t="s">
        <v>362</v>
      </c>
      <c r="E403" s="145"/>
      <c r="F403" s="145"/>
      <c r="G403" s="145"/>
      <c r="H403" s="145"/>
      <c r="I403" s="145"/>
      <c r="J403" s="145"/>
      <c r="K403" s="267">
        <v>21</v>
      </c>
      <c r="L403" s="267">
        <v>8</v>
      </c>
      <c r="M403" s="267">
        <v>16</v>
      </c>
      <c r="N403" s="267">
        <v>8</v>
      </c>
      <c r="O403" s="267">
        <v>25</v>
      </c>
      <c r="P403" s="267">
        <v>14</v>
      </c>
      <c r="Q403" s="267">
        <v>30</v>
      </c>
      <c r="R403" s="267">
        <v>5</v>
      </c>
      <c r="S403" s="267">
        <v>41</v>
      </c>
      <c r="T403" s="267">
        <v>7</v>
      </c>
      <c r="U403" s="129">
        <v>29</v>
      </c>
      <c r="V403" s="129">
        <v>8</v>
      </c>
      <c r="W403" s="129"/>
      <c r="X403" s="129"/>
      <c r="Y403" s="215" t="s">
        <v>565</v>
      </c>
      <c r="Z403" s="244" t="s">
        <v>399</v>
      </c>
      <c r="AA403" s="244"/>
    </row>
    <row r="404" spans="1:27" ht="12.2" hidden="1" customHeight="1">
      <c r="A404" s="278">
        <v>128</v>
      </c>
      <c r="B404" s="377" t="s">
        <v>715</v>
      </c>
      <c r="C404" s="378"/>
      <c r="D404" s="149" t="s">
        <v>362</v>
      </c>
      <c r="K404" s="267" t="s">
        <v>84</v>
      </c>
      <c r="L404" s="267" t="s">
        <v>84</v>
      </c>
      <c r="M404" s="267" t="s">
        <v>84</v>
      </c>
      <c r="N404" s="267" t="s">
        <v>84</v>
      </c>
      <c r="O404" s="267">
        <v>26</v>
      </c>
      <c r="P404" s="267">
        <v>27</v>
      </c>
      <c r="Q404" s="267">
        <v>3</v>
      </c>
      <c r="R404" s="267">
        <v>7</v>
      </c>
      <c r="S404" s="267">
        <v>2</v>
      </c>
      <c r="T404" s="267">
        <v>8</v>
      </c>
      <c r="U404" s="129">
        <v>0</v>
      </c>
      <c r="V404" s="129">
        <v>12</v>
      </c>
      <c r="W404" s="129"/>
      <c r="X404" s="129"/>
      <c r="Y404" s="215" t="s">
        <v>565</v>
      </c>
      <c r="Z404" s="244" t="s">
        <v>399</v>
      </c>
      <c r="AA404" s="244"/>
    </row>
    <row r="405" spans="1:27" ht="12.2" hidden="1" customHeight="1">
      <c r="A405" s="202">
        <v>129</v>
      </c>
      <c r="B405" s="336" t="s">
        <v>714</v>
      </c>
      <c r="C405" s="334"/>
      <c r="D405" s="219" t="s">
        <v>362</v>
      </c>
      <c r="E405" s="363"/>
      <c r="F405" s="363"/>
      <c r="G405" s="363"/>
      <c r="H405" s="363"/>
      <c r="I405" s="363"/>
      <c r="J405" s="363"/>
      <c r="K405" s="361">
        <v>3</v>
      </c>
      <c r="L405" s="361">
        <v>3</v>
      </c>
      <c r="M405" s="361">
        <v>1</v>
      </c>
      <c r="N405" s="361">
        <v>4</v>
      </c>
      <c r="O405" s="361">
        <v>4</v>
      </c>
      <c r="P405" s="361">
        <v>13</v>
      </c>
      <c r="Q405" s="361">
        <v>2</v>
      </c>
      <c r="R405" s="361">
        <v>6</v>
      </c>
      <c r="S405" s="361">
        <v>2</v>
      </c>
      <c r="T405" s="361">
        <v>6</v>
      </c>
      <c r="U405" s="242">
        <v>0</v>
      </c>
      <c r="V405" s="242">
        <v>9</v>
      </c>
      <c r="W405" s="242"/>
      <c r="X405" s="242"/>
      <c r="Y405" s="364" t="s">
        <v>565</v>
      </c>
      <c r="Z405" s="322" t="s">
        <v>399</v>
      </c>
      <c r="AA405" s="322"/>
    </row>
    <row r="406" spans="1:27" ht="12.2" hidden="1" customHeight="1">
      <c r="A406" s="143"/>
      <c r="B406" s="386"/>
      <c r="C406" s="387"/>
      <c r="D406" s="214"/>
      <c r="E406" s="259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329"/>
      <c r="Z406" s="330"/>
      <c r="AA406" s="330"/>
    </row>
    <row r="407" spans="1:27" s="143" customFormat="1" ht="12.2" hidden="1" customHeight="1">
      <c r="C407" s="377"/>
      <c r="D407" s="214"/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12"/>
      <c r="Z407" s="281"/>
      <c r="AA407" s="281"/>
    </row>
    <row r="408" spans="1:27" s="143" customFormat="1" ht="12.2" hidden="1" customHeight="1">
      <c r="B408" s="377"/>
      <c r="C408" s="377"/>
      <c r="D408" s="214"/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12"/>
      <c r="Z408" s="281"/>
      <c r="AA408" s="281"/>
    </row>
    <row r="409" spans="1:27" s="143" customFormat="1" ht="12.2" hidden="1" customHeight="1">
      <c r="B409" s="377"/>
      <c r="C409" s="377"/>
      <c r="D409" s="214"/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12"/>
      <c r="Z409" s="281"/>
      <c r="AA409" s="281"/>
    </row>
    <row r="410" spans="1:27" s="143" customFormat="1" ht="12.2" hidden="1" customHeight="1">
      <c r="B410" s="377"/>
      <c r="C410" s="377"/>
      <c r="D410" s="214"/>
      <c r="E410" s="259"/>
      <c r="F410" s="259"/>
      <c r="G410" s="259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12"/>
      <c r="Z410" s="281"/>
      <c r="AA410" s="281"/>
    </row>
    <row r="411" spans="1:27" ht="12.2" hidden="1" customHeight="1">
      <c r="A411" s="278">
        <v>130</v>
      </c>
      <c r="B411" s="385" t="s">
        <v>713</v>
      </c>
      <c r="C411" s="277"/>
      <c r="D411" s="149" t="s">
        <v>362</v>
      </c>
      <c r="K411" s="267" t="s">
        <v>84</v>
      </c>
      <c r="L411" s="267" t="s">
        <v>84</v>
      </c>
      <c r="M411" s="267" t="s">
        <v>84</v>
      </c>
      <c r="N411" s="267" t="s">
        <v>84</v>
      </c>
      <c r="O411" s="267" t="s">
        <v>84</v>
      </c>
      <c r="P411" s="267" t="s">
        <v>84</v>
      </c>
      <c r="Q411" s="264">
        <v>1371</v>
      </c>
      <c r="R411" s="264">
        <v>2201</v>
      </c>
      <c r="S411" s="264">
        <v>1357</v>
      </c>
      <c r="T411" s="264">
        <v>2185</v>
      </c>
      <c r="U411" s="259">
        <v>1382</v>
      </c>
      <c r="V411" s="259">
        <v>2243</v>
      </c>
      <c r="W411" s="259"/>
      <c r="X411" s="259"/>
      <c r="Y411" s="215" t="s">
        <v>565</v>
      </c>
      <c r="Z411" s="244" t="s">
        <v>399</v>
      </c>
      <c r="AA411" s="244"/>
    </row>
    <row r="412" spans="1:27" ht="12.2" customHeight="1">
      <c r="A412" s="278">
        <v>131</v>
      </c>
      <c r="B412" s="437" t="s">
        <v>376</v>
      </c>
      <c r="C412" s="438"/>
      <c r="D412" s="439" t="s">
        <v>361</v>
      </c>
      <c r="E412" s="259">
        <v>749</v>
      </c>
      <c r="F412" s="259">
        <v>37</v>
      </c>
      <c r="G412" s="259">
        <v>872</v>
      </c>
      <c r="H412" s="259">
        <v>68</v>
      </c>
      <c r="I412" s="259">
        <v>876</v>
      </c>
      <c r="J412" s="259">
        <v>105</v>
      </c>
      <c r="K412" s="259">
        <v>913</v>
      </c>
      <c r="L412" s="259">
        <v>125</v>
      </c>
      <c r="M412" s="444">
        <v>1019</v>
      </c>
      <c r="N412" s="444">
        <v>130</v>
      </c>
      <c r="O412" s="444">
        <v>1097</v>
      </c>
      <c r="P412" s="444">
        <v>146</v>
      </c>
      <c r="Q412" s="444">
        <v>1002</v>
      </c>
      <c r="R412" s="444">
        <v>158</v>
      </c>
      <c r="S412" s="444">
        <v>776</v>
      </c>
      <c r="T412" s="444">
        <v>181</v>
      </c>
      <c r="U412" s="444">
        <v>814</v>
      </c>
      <c r="V412" s="444">
        <v>175</v>
      </c>
      <c r="W412" s="444">
        <v>817</v>
      </c>
      <c r="X412" s="444">
        <v>181</v>
      </c>
      <c r="Y412" s="445"/>
      <c r="Z412" s="446" t="s">
        <v>394</v>
      </c>
      <c r="AA412" s="276"/>
    </row>
    <row r="413" spans="1:27" ht="12.2" customHeight="1">
      <c r="A413" s="278">
        <v>132</v>
      </c>
      <c r="B413" s="437" t="s">
        <v>712</v>
      </c>
      <c r="C413" s="438"/>
      <c r="D413" s="149" t="s">
        <v>356</v>
      </c>
      <c r="E413" s="259">
        <v>16</v>
      </c>
      <c r="F413" s="259">
        <v>0</v>
      </c>
      <c r="G413" s="259">
        <v>22</v>
      </c>
      <c r="H413" s="259">
        <v>0</v>
      </c>
      <c r="I413" s="259">
        <v>31</v>
      </c>
      <c r="J413" s="259">
        <v>1</v>
      </c>
      <c r="K413" s="259">
        <v>39</v>
      </c>
      <c r="L413" s="259">
        <v>0</v>
      </c>
      <c r="M413" s="259">
        <v>34</v>
      </c>
      <c r="N413" s="259">
        <v>0</v>
      </c>
      <c r="O413" s="259">
        <v>37</v>
      </c>
      <c r="P413" s="259">
        <v>4</v>
      </c>
      <c r="Q413" s="259">
        <v>39</v>
      </c>
      <c r="R413" s="259">
        <v>5</v>
      </c>
      <c r="S413" s="259">
        <v>26</v>
      </c>
      <c r="T413" s="259">
        <v>6</v>
      </c>
      <c r="U413" s="259">
        <v>36</v>
      </c>
      <c r="V413" s="259">
        <v>10</v>
      </c>
      <c r="W413" s="259">
        <v>31</v>
      </c>
      <c r="X413" s="259">
        <v>14</v>
      </c>
      <c r="Y413" s="235"/>
      <c r="Z413" s="276" t="s">
        <v>394</v>
      </c>
      <c r="AA413" s="276"/>
    </row>
    <row r="414" spans="1:27" ht="12.2" customHeight="1">
      <c r="A414" s="278">
        <v>133</v>
      </c>
      <c r="B414" s="440" t="s">
        <v>841</v>
      </c>
      <c r="C414" s="438"/>
      <c r="D414" s="439" t="s">
        <v>361</v>
      </c>
      <c r="E414" s="259">
        <v>9609</v>
      </c>
      <c r="F414" s="259">
        <v>2394</v>
      </c>
      <c r="G414" s="259">
        <v>10065</v>
      </c>
      <c r="H414" s="259">
        <v>2733</v>
      </c>
      <c r="I414" s="259">
        <v>9368</v>
      </c>
      <c r="J414" s="259">
        <v>2761</v>
      </c>
      <c r="K414" s="259">
        <v>10400</v>
      </c>
      <c r="L414" s="259">
        <v>3038</v>
      </c>
      <c r="M414" s="444">
        <v>12344</v>
      </c>
      <c r="N414" s="444">
        <v>4150</v>
      </c>
      <c r="O414" s="444">
        <v>8384</v>
      </c>
      <c r="P414" s="444">
        <v>1962</v>
      </c>
      <c r="Q414" s="444">
        <v>6803</v>
      </c>
      <c r="R414" s="444">
        <v>1864</v>
      </c>
      <c r="S414" s="444">
        <v>6851</v>
      </c>
      <c r="T414" s="444">
        <v>1865</v>
      </c>
      <c r="U414" s="444">
        <v>6613</v>
      </c>
      <c r="V414" s="444">
        <v>1866</v>
      </c>
      <c r="W414" s="444">
        <v>6652</v>
      </c>
      <c r="X414" s="444">
        <v>2033</v>
      </c>
      <c r="Y414" s="445"/>
      <c r="Z414" s="446" t="s">
        <v>394</v>
      </c>
      <c r="AA414" s="276"/>
    </row>
    <row r="415" spans="1:27" ht="12.2" customHeight="1">
      <c r="A415" s="278">
        <v>134</v>
      </c>
      <c r="B415" s="437" t="s">
        <v>711</v>
      </c>
      <c r="C415" s="438"/>
      <c r="D415" s="149" t="s">
        <v>356</v>
      </c>
      <c r="E415" s="259">
        <v>163</v>
      </c>
      <c r="F415" s="259">
        <v>19</v>
      </c>
      <c r="G415" s="259">
        <v>142</v>
      </c>
      <c r="H415" s="259">
        <v>26</v>
      </c>
      <c r="I415" s="259">
        <v>188</v>
      </c>
      <c r="J415" s="259">
        <v>38</v>
      </c>
      <c r="K415" s="259">
        <v>270</v>
      </c>
      <c r="L415" s="259">
        <v>47</v>
      </c>
      <c r="M415" s="259">
        <v>324</v>
      </c>
      <c r="N415" s="259">
        <v>65</v>
      </c>
      <c r="O415" s="259">
        <v>210</v>
      </c>
      <c r="P415" s="259">
        <v>53</v>
      </c>
      <c r="Q415" s="259">
        <v>200</v>
      </c>
      <c r="R415" s="259">
        <v>62</v>
      </c>
      <c r="S415" s="259">
        <v>242</v>
      </c>
      <c r="T415" s="259">
        <v>82</v>
      </c>
      <c r="U415" s="259">
        <v>205</v>
      </c>
      <c r="V415" s="259">
        <v>53</v>
      </c>
      <c r="W415" s="259">
        <v>160</v>
      </c>
      <c r="X415" s="259">
        <v>23</v>
      </c>
      <c r="Y415" s="235"/>
      <c r="Z415" s="276" t="s">
        <v>394</v>
      </c>
      <c r="AA415" s="276"/>
    </row>
    <row r="416" spans="1:27" ht="12.2" customHeight="1">
      <c r="A416" s="278">
        <v>135</v>
      </c>
      <c r="B416" s="437" t="s">
        <v>377</v>
      </c>
      <c r="C416" s="438"/>
      <c r="D416" s="149" t="s">
        <v>356</v>
      </c>
      <c r="E416" s="259"/>
      <c r="F416" s="259"/>
      <c r="G416" s="259"/>
      <c r="H416" s="259"/>
      <c r="I416" s="259">
        <v>782</v>
      </c>
      <c r="J416" s="259">
        <v>847</v>
      </c>
      <c r="K416" s="259">
        <v>855</v>
      </c>
      <c r="L416" s="259">
        <v>849</v>
      </c>
      <c r="M416" s="259">
        <v>1149</v>
      </c>
      <c r="N416" s="259">
        <v>1293</v>
      </c>
      <c r="O416" s="259">
        <v>1636</v>
      </c>
      <c r="P416" s="259">
        <v>1675</v>
      </c>
      <c r="Q416" s="259">
        <v>1892</v>
      </c>
      <c r="R416" s="259">
        <v>1882</v>
      </c>
      <c r="S416" s="259">
        <v>2070</v>
      </c>
      <c r="T416" s="259">
        <v>2126</v>
      </c>
      <c r="U416" s="259">
        <v>2365</v>
      </c>
      <c r="V416" s="259">
        <v>2124</v>
      </c>
      <c r="W416" s="259">
        <v>2552</v>
      </c>
      <c r="X416" s="259">
        <v>2338</v>
      </c>
      <c r="Y416" s="235"/>
      <c r="Z416" s="276" t="s">
        <v>394</v>
      </c>
      <c r="AA416" s="276"/>
    </row>
    <row r="417" spans="1:27" ht="12.2" customHeight="1">
      <c r="A417" s="278">
        <v>136</v>
      </c>
      <c r="B417" s="437" t="s">
        <v>378</v>
      </c>
      <c r="C417" s="438"/>
      <c r="D417" s="149" t="s">
        <v>356</v>
      </c>
      <c r="E417" s="259">
        <v>11</v>
      </c>
      <c r="F417" s="259">
        <v>0</v>
      </c>
      <c r="G417" s="259">
        <v>24</v>
      </c>
      <c r="H417" s="259">
        <v>0</v>
      </c>
      <c r="I417" s="259">
        <v>16</v>
      </c>
      <c r="J417" s="259">
        <v>1</v>
      </c>
      <c r="K417" s="259">
        <v>33</v>
      </c>
      <c r="L417" s="259">
        <v>0</v>
      </c>
      <c r="M417" s="259">
        <v>35</v>
      </c>
      <c r="N417" s="259">
        <v>2</v>
      </c>
      <c r="O417" s="259">
        <v>36</v>
      </c>
      <c r="P417" s="259">
        <v>0</v>
      </c>
      <c r="Q417" s="259">
        <v>37</v>
      </c>
      <c r="R417" s="259">
        <v>0</v>
      </c>
      <c r="S417" s="259">
        <v>27</v>
      </c>
      <c r="T417" s="259">
        <v>1</v>
      </c>
      <c r="U417" s="259">
        <v>21</v>
      </c>
      <c r="V417" s="259">
        <v>0</v>
      </c>
      <c r="W417" s="259">
        <v>22</v>
      </c>
      <c r="X417" s="259">
        <v>0</v>
      </c>
      <c r="Y417" s="235"/>
      <c r="Z417" s="276" t="s">
        <v>394</v>
      </c>
      <c r="AA417" s="276"/>
    </row>
    <row r="418" spans="1:27" ht="12.2" customHeight="1">
      <c r="A418" s="278">
        <v>137</v>
      </c>
      <c r="B418" s="437" t="s">
        <v>379</v>
      </c>
      <c r="C418" s="438"/>
      <c r="D418" s="149" t="s">
        <v>356</v>
      </c>
      <c r="E418" s="259">
        <v>1</v>
      </c>
      <c r="F418" s="259">
        <v>10</v>
      </c>
      <c r="G418" s="259">
        <v>0</v>
      </c>
      <c r="H418" s="259">
        <v>23</v>
      </c>
      <c r="I418" s="259">
        <v>1</v>
      </c>
      <c r="J418" s="259">
        <v>16</v>
      </c>
      <c r="K418" s="259">
        <v>0</v>
      </c>
      <c r="L418" s="259">
        <v>33</v>
      </c>
      <c r="M418" s="259">
        <v>2</v>
      </c>
      <c r="N418" s="259">
        <v>35</v>
      </c>
      <c r="O418" s="259">
        <v>0</v>
      </c>
      <c r="P418" s="259">
        <v>36</v>
      </c>
      <c r="Q418" s="259">
        <v>0</v>
      </c>
      <c r="R418" s="259">
        <v>37</v>
      </c>
      <c r="S418" s="259">
        <v>1</v>
      </c>
      <c r="T418" s="259">
        <v>24</v>
      </c>
      <c r="U418" s="259">
        <v>1</v>
      </c>
      <c r="V418" s="259">
        <v>20</v>
      </c>
      <c r="W418" s="259">
        <v>0</v>
      </c>
      <c r="X418" s="259">
        <v>20</v>
      </c>
      <c r="Y418" s="235"/>
      <c r="Z418" s="276" t="s">
        <v>394</v>
      </c>
      <c r="AA418" s="276"/>
    </row>
    <row r="419" spans="1:27" ht="12.2" customHeight="1">
      <c r="A419" s="278">
        <v>138</v>
      </c>
      <c r="B419" s="437" t="s">
        <v>380</v>
      </c>
      <c r="C419" s="438"/>
      <c r="D419" s="149" t="s">
        <v>356</v>
      </c>
      <c r="E419" s="259">
        <v>27</v>
      </c>
      <c r="F419" s="259">
        <v>3</v>
      </c>
      <c r="G419" s="259">
        <v>24</v>
      </c>
      <c r="H419" s="259">
        <v>1</v>
      </c>
      <c r="I419" s="259">
        <v>33</v>
      </c>
      <c r="J419" s="259">
        <v>3</v>
      </c>
      <c r="K419" s="259">
        <v>38</v>
      </c>
      <c r="L419" s="259">
        <v>0</v>
      </c>
      <c r="M419" s="259">
        <v>127</v>
      </c>
      <c r="N419" s="259">
        <v>0</v>
      </c>
      <c r="O419" s="259">
        <v>64</v>
      </c>
      <c r="P419" s="259">
        <v>0</v>
      </c>
      <c r="Q419" s="259">
        <v>70</v>
      </c>
      <c r="R419" s="259">
        <v>0</v>
      </c>
      <c r="S419" s="259">
        <v>50</v>
      </c>
      <c r="T419" s="259">
        <v>1</v>
      </c>
      <c r="U419" s="259">
        <v>54</v>
      </c>
      <c r="V419" s="259">
        <v>2</v>
      </c>
      <c r="W419" s="259">
        <v>70</v>
      </c>
      <c r="X419" s="259">
        <v>0</v>
      </c>
      <c r="Y419" s="235"/>
      <c r="Z419" s="276" t="s">
        <v>394</v>
      </c>
      <c r="AA419" s="276"/>
    </row>
    <row r="420" spans="1:27" ht="12.2" customHeight="1">
      <c r="A420" s="278">
        <v>139</v>
      </c>
      <c r="B420" s="437" t="s">
        <v>381</v>
      </c>
      <c r="C420" s="438"/>
      <c r="D420" s="149" t="s">
        <v>356</v>
      </c>
      <c r="E420" s="259">
        <v>27</v>
      </c>
      <c r="F420" s="259">
        <v>2</v>
      </c>
      <c r="G420" s="259">
        <v>24</v>
      </c>
      <c r="H420" s="259">
        <v>1</v>
      </c>
      <c r="I420" s="259">
        <v>31</v>
      </c>
      <c r="J420" s="259">
        <v>3</v>
      </c>
      <c r="K420" s="259">
        <v>37</v>
      </c>
      <c r="L420" s="259">
        <v>0</v>
      </c>
      <c r="M420" s="259">
        <v>120</v>
      </c>
      <c r="N420" s="259">
        <v>0</v>
      </c>
      <c r="O420" s="259">
        <v>62</v>
      </c>
      <c r="P420" s="259">
        <v>0</v>
      </c>
      <c r="Q420" s="259">
        <v>69</v>
      </c>
      <c r="R420" s="259">
        <v>0</v>
      </c>
      <c r="S420" s="259">
        <v>46</v>
      </c>
      <c r="T420" s="259">
        <v>1</v>
      </c>
      <c r="U420" s="259">
        <v>54</v>
      </c>
      <c r="V420" s="259">
        <v>2</v>
      </c>
      <c r="W420" s="259">
        <v>70</v>
      </c>
      <c r="X420" s="259">
        <v>0</v>
      </c>
      <c r="Y420" s="235"/>
      <c r="Z420" s="276" t="s">
        <v>394</v>
      </c>
      <c r="AA420" s="276"/>
    </row>
    <row r="421" spans="1:27" ht="12.2" customHeight="1">
      <c r="A421" s="278">
        <v>140</v>
      </c>
      <c r="B421" s="440" t="s">
        <v>710</v>
      </c>
      <c r="C421" s="441"/>
      <c r="D421" s="132" t="s">
        <v>362</v>
      </c>
      <c r="E421" s="259"/>
      <c r="F421" s="259"/>
      <c r="G421" s="259"/>
      <c r="H421" s="259"/>
      <c r="I421" s="259"/>
      <c r="J421" s="259"/>
      <c r="K421" s="153" t="s">
        <v>87</v>
      </c>
      <c r="L421" s="153" t="s">
        <v>87</v>
      </c>
      <c r="M421" s="162" t="s">
        <v>87</v>
      </c>
      <c r="N421" s="162" t="s">
        <v>87</v>
      </c>
      <c r="O421" s="162" t="s">
        <v>87</v>
      </c>
      <c r="P421" s="162" t="s">
        <v>87</v>
      </c>
      <c r="Q421" s="259">
        <v>10</v>
      </c>
      <c r="R421" s="259">
        <v>7</v>
      </c>
      <c r="S421" s="259">
        <v>9</v>
      </c>
      <c r="T421" s="259">
        <v>6</v>
      </c>
      <c r="U421" s="259">
        <v>5</v>
      </c>
      <c r="V421" s="259">
        <v>6</v>
      </c>
      <c r="W421" s="259">
        <v>7</v>
      </c>
      <c r="X421" s="259">
        <v>4</v>
      </c>
      <c r="Y421" s="215" t="s">
        <v>565</v>
      </c>
      <c r="Z421" s="276" t="s">
        <v>540</v>
      </c>
      <c r="AA421" s="276"/>
    </row>
    <row r="422" spans="1:27" ht="12.2" customHeight="1">
      <c r="A422" s="278">
        <v>141</v>
      </c>
      <c r="B422" s="442" t="s">
        <v>709</v>
      </c>
      <c r="C422" s="443"/>
      <c r="D422" s="132" t="s">
        <v>362</v>
      </c>
      <c r="E422" s="259"/>
      <c r="F422" s="259"/>
      <c r="G422" s="259"/>
      <c r="H422" s="259"/>
      <c r="I422" s="259"/>
      <c r="J422" s="259"/>
      <c r="K422" s="153" t="s">
        <v>87</v>
      </c>
      <c r="L422" s="153" t="s">
        <v>87</v>
      </c>
      <c r="M422" s="162" t="s">
        <v>87</v>
      </c>
      <c r="N422" s="162" t="s">
        <v>87</v>
      </c>
      <c r="O422" s="162" t="s">
        <v>87</v>
      </c>
      <c r="P422" s="162" t="s">
        <v>87</v>
      </c>
      <c r="Q422" s="259">
        <v>6</v>
      </c>
      <c r="R422" s="259">
        <v>8</v>
      </c>
      <c r="S422" s="259">
        <v>2</v>
      </c>
      <c r="T422" s="259">
        <v>6</v>
      </c>
      <c r="U422" s="259">
        <v>5</v>
      </c>
      <c r="V422" s="259">
        <v>6</v>
      </c>
      <c r="W422" s="259">
        <v>4</v>
      </c>
      <c r="X422" s="259">
        <v>6</v>
      </c>
      <c r="Y422" s="215" t="s">
        <v>565</v>
      </c>
      <c r="Z422" s="276" t="s">
        <v>540</v>
      </c>
      <c r="AA422" s="276"/>
    </row>
    <row r="423" spans="1:27" ht="12.2" hidden="1" customHeight="1">
      <c r="A423" s="278">
        <v>142</v>
      </c>
      <c r="B423" s="377" t="s">
        <v>708</v>
      </c>
      <c r="C423" s="157"/>
      <c r="D423" s="149" t="s">
        <v>356</v>
      </c>
      <c r="E423" s="259">
        <v>3</v>
      </c>
      <c r="F423" s="259">
        <v>8</v>
      </c>
      <c r="G423" s="259">
        <v>2</v>
      </c>
      <c r="H423" s="259">
        <v>6</v>
      </c>
      <c r="I423" s="259">
        <v>4</v>
      </c>
      <c r="J423" s="259">
        <v>1</v>
      </c>
      <c r="K423" s="259">
        <v>4</v>
      </c>
      <c r="L423" s="259">
        <v>7</v>
      </c>
      <c r="M423" s="259">
        <v>1</v>
      </c>
      <c r="N423" s="259">
        <v>2</v>
      </c>
      <c r="O423" s="259">
        <v>0</v>
      </c>
      <c r="P423" s="259">
        <v>1</v>
      </c>
      <c r="Q423" s="259">
        <v>1</v>
      </c>
      <c r="R423" s="259">
        <v>3</v>
      </c>
      <c r="S423" s="259">
        <v>6</v>
      </c>
      <c r="T423" s="259">
        <v>5</v>
      </c>
      <c r="U423" s="259">
        <v>2</v>
      </c>
      <c r="V423" s="259">
        <v>2</v>
      </c>
      <c r="W423" s="259"/>
      <c r="X423" s="259"/>
      <c r="Y423" s="235"/>
      <c r="Z423" s="276" t="s">
        <v>706</v>
      </c>
      <c r="AA423" s="276"/>
    </row>
    <row r="424" spans="1:27" ht="12.2" hidden="1" customHeight="1">
      <c r="A424" s="278">
        <v>143</v>
      </c>
      <c r="B424" s="273" t="s">
        <v>707</v>
      </c>
      <c r="C424" s="157"/>
      <c r="D424" s="149" t="s">
        <v>356</v>
      </c>
      <c r="E424" s="259">
        <v>22</v>
      </c>
      <c r="F424" s="259">
        <v>31</v>
      </c>
      <c r="G424" s="259">
        <v>2</v>
      </c>
      <c r="H424" s="259">
        <v>13</v>
      </c>
      <c r="I424" s="259">
        <v>4</v>
      </c>
      <c r="J424" s="259">
        <v>8</v>
      </c>
      <c r="K424" s="259">
        <v>8</v>
      </c>
      <c r="L424" s="259">
        <v>14</v>
      </c>
      <c r="M424" s="259">
        <v>4</v>
      </c>
      <c r="N424" s="259">
        <v>16</v>
      </c>
      <c r="O424" s="259">
        <v>12</v>
      </c>
      <c r="P424" s="259">
        <v>11</v>
      </c>
      <c r="Q424" s="259">
        <v>5</v>
      </c>
      <c r="R424" s="259">
        <v>13</v>
      </c>
      <c r="S424" s="259">
        <v>8</v>
      </c>
      <c r="T424" s="259">
        <v>22</v>
      </c>
      <c r="U424" s="259">
        <v>4</v>
      </c>
      <c r="V424" s="259">
        <v>6</v>
      </c>
      <c r="W424" s="259"/>
      <c r="X424" s="259"/>
      <c r="Y424" s="235"/>
      <c r="Z424" s="276" t="s">
        <v>706</v>
      </c>
      <c r="AA424" s="276"/>
    </row>
    <row r="425" spans="1:27" ht="12.2" hidden="1" customHeight="1">
      <c r="A425" s="278"/>
      <c r="B425" s="326" t="s">
        <v>705</v>
      </c>
      <c r="C425" s="157"/>
      <c r="D425" s="132"/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35"/>
      <c r="Z425" s="276"/>
      <c r="AA425" s="276"/>
    </row>
    <row r="426" spans="1:27" ht="12.2" customHeight="1">
      <c r="A426" s="278">
        <v>144</v>
      </c>
      <c r="B426" s="437" t="s">
        <v>512</v>
      </c>
      <c r="C426" s="443"/>
      <c r="D426" s="149" t="s">
        <v>358</v>
      </c>
      <c r="E426" s="259">
        <v>12707</v>
      </c>
      <c r="F426" s="259">
        <v>12968</v>
      </c>
      <c r="G426" s="259">
        <v>13529</v>
      </c>
      <c r="H426" s="259">
        <v>13331</v>
      </c>
      <c r="I426" s="259">
        <v>15491</v>
      </c>
      <c r="J426" s="259">
        <v>15046</v>
      </c>
      <c r="K426" s="259">
        <v>18127</v>
      </c>
      <c r="L426" s="259">
        <v>17387</v>
      </c>
      <c r="M426" s="259">
        <v>19655</v>
      </c>
      <c r="N426" s="259">
        <v>19047</v>
      </c>
      <c r="O426" s="259">
        <v>25193</v>
      </c>
      <c r="P426" s="259">
        <v>25233</v>
      </c>
      <c r="Q426" s="259">
        <v>29743</v>
      </c>
      <c r="R426" s="259">
        <v>30192</v>
      </c>
      <c r="S426" s="259">
        <v>29452</v>
      </c>
      <c r="T426" s="259">
        <v>30533</v>
      </c>
      <c r="U426" s="259">
        <v>29026</v>
      </c>
      <c r="V426" s="259">
        <v>30275</v>
      </c>
      <c r="W426" s="259">
        <v>26909</v>
      </c>
      <c r="X426" s="259">
        <v>28347</v>
      </c>
      <c r="Y426" s="235"/>
      <c r="Z426" s="276" t="s">
        <v>394</v>
      </c>
      <c r="AA426" s="276"/>
    </row>
    <row r="427" spans="1:27" ht="12.2" customHeight="1">
      <c r="A427" s="278">
        <v>145</v>
      </c>
      <c r="B427" s="437" t="s">
        <v>513</v>
      </c>
      <c r="C427" s="443"/>
      <c r="D427" s="149" t="s">
        <v>511</v>
      </c>
      <c r="E427" s="259">
        <v>5015</v>
      </c>
      <c r="F427" s="259">
        <v>5957</v>
      </c>
      <c r="G427" s="259">
        <v>5414</v>
      </c>
      <c r="H427" s="259">
        <v>6168</v>
      </c>
      <c r="I427" s="259">
        <v>6065</v>
      </c>
      <c r="J427" s="259">
        <v>6822</v>
      </c>
      <c r="K427" s="259">
        <v>6910</v>
      </c>
      <c r="L427" s="259">
        <v>7804</v>
      </c>
      <c r="M427" s="259">
        <v>7355</v>
      </c>
      <c r="N427" s="259">
        <v>8655</v>
      </c>
      <c r="O427" s="259">
        <v>9087</v>
      </c>
      <c r="P427" s="259">
        <v>11870</v>
      </c>
      <c r="Q427" s="259">
        <v>9917</v>
      </c>
      <c r="R427" s="259">
        <v>14231</v>
      </c>
      <c r="S427" s="259">
        <v>9627</v>
      </c>
      <c r="T427" s="259">
        <v>14581</v>
      </c>
      <c r="U427" s="259">
        <v>9519</v>
      </c>
      <c r="V427" s="259">
        <v>14686</v>
      </c>
      <c r="W427" s="259">
        <v>8809</v>
      </c>
      <c r="X427" s="259">
        <v>14002</v>
      </c>
      <c r="Y427" s="235"/>
      <c r="Z427" s="276" t="s">
        <v>394</v>
      </c>
      <c r="AA427" s="276"/>
    </row>
    <row r="428" spans="1:27" ht="12.2" customHeight="1">
      <c r="A428" s="278">
        <v>146</v>
      </c>
      <c r="B428" s="440" t="s">
        <v>865</v>
      </c>
      <c r="C428" s="443"/>
      <c r="D428" s="149" t="s">
        <v>356</v>
      </c>
      <c r="E428" s="259">
        <v>39</v>
      </c>
      <c r="F428" s="259">
        <v>193</v>
      </c>
      <c r="G428" s="259">
        <v>41</v>
      </c>
      <c r="H428" s="259">
        <v>225</v>
      </c>
      <c r="I428" s="259">
        <v>41</v>
      </c>
      <c r="J428" s="259">
        <v>228</v>
      </c>
      <c r="K428" s="259">
        <v>49</v>
      </c>
      <c r="L428" s="259">
        <v>256</v>
      </c>
      <c r="M428" s="259">
        <v>56</v>
      </c>
      <c r="N428" s="259">
        <v>294</v>
      </c>
      <c r="O428" s="259">
        <v>26</v>
      </c>
      <c r="P428" s="259">
        <v>367</v>
      </c>
      <c r="Q428" s="259">
        <v>10</v>
      </c>
      <c r="R428" s="259">
        <v>85</v>
      </c>
      <c r="S428" s="259">
        <v>6</v>
      </c>
      <c r="T428" s="259">
        <v>69</v>
      </c>
      <c r="U428" s="259">
        <v>6</v>
      </c>
      <c r="V428" s="259">
        <v>47</v>
      </c>
      <c r="W428" s="259">
        <v>10</v>
      </c>
      <c r="X428" s="259">
        <v>53</v>
      </c>
      <c r="Y428" s="235"/>
      <c r="Z428" s="276" t="s">
        <v>394</v>
      </c>
      <c r="AA428" s="276"/>
    </row>
    <row r="429" spans="1:27" ht="12.2" customHeight="1">
      <c r="A429" s="447">
        <v>147</v>
      </c>
      <c r="B429" s="437" t="s">
        <v>514</v>
      </c>
      <c r="C429" s="443"/>
      <c r="D429" s="439" t="s">
        <v>358</v>
      </c>
      <c r="E429" s="170">
        <v>26</v>
      </c>
      <c r="F429" s="170">
        <v>12</v>
      </c>
      <c r="G429" s="128">
        <v>25</v>
      </c>
      <c r="H429" s="128">
        <v>15</v>
      </c>
      <c r="I429" s="128">
        <v>25</v>
      </c>
      <c r="J429" s="128">
        <v>15</v>
      </c>
      <c r="K429" s="128">
        <v>33</v>
      </c>
      <c r="L429" s="128">
        <v>28</v>
      </c>
      <c r="M429" s="450">
        <v>38</v>
      </c>
      <c r="N429" s="450">
        <v>34</v>
      </c>
      <c r="O429" s="450">
        <v>46</v>
      </c>
      <c r="P429" s="450">
        <v>37</v>
      </c>
      <c r="Q429" s="450">
        <v>42</v>
      </c>
      <c r="R429" s="450">
        <v>35</v>
      </c>
      <c r="S429" s="450">
        <v>56</v>
      </c>
      <c r="T429" s="450">
        <v>46</v>
      </c>
      <c r="U429" s="450">
        <v>79</v>
      </c>
      <c r="V429" s="450">
        <v>67</v>
      </c>
      <c r="W429" s="450">
        <v>41</v>
      </c>
      <c r="X429" s="450">
        <v>23</v>
      </c>
      <c r="Y429" s="445"/>
      <c r="Z429" s="446" t="s">
        <v>394</v>
      </c>
      <c r="AA429" s="276"/>
    </row>
    <row r="430" spans="1:27" ht="12.2" customHeight="1">
      <c r="A430" s="447">
        <v>148</v>
      </c>
      <c r="B430" s="437" t="s">
        <v>585</v>
      </c>
      <c r="C430" s="443"/>
      <c r="D430" s="439" t="s">
        <v>358</v>
      </c>
      <c r="E430" s="259">
        <v>1747</v>
      </c>
      <c r="F430" s="259">
        <v>1655</v>
      </c>
      <c r="G430" s="259">
        <v>1916</v>
      </c>
      <c r="H430" s="259">
        <v>1875</v>
      </c>
      <c r="I430" s="259">
        <v>1946</v>
      </c>
      <c r="J430" s="259">
        <v>1799</v>
      </c>
      <c r="K430" s="259">
        <v>2328</v>
      </c>
      <c r="L430" s="259">
        <v>2107</v>
      </c>
      <c r="M430" s="444">
        <v>2429</v>
      </c>
      <c r="N430" s="444">
        <v>2169</v>
      </c>
      <c r="O430" s="444">
        <v>2451</v>
      </c>
      <c r="P430" s="444">
        <v>2253</v>
      </c>
      <c r="Q430" s="444">
        <v>2517</v>
      </c>
      <c r="R430" s="444">
        <v>2223</v>
      </c>
      <c r="S430" s="444">
        <v>2593</v>
      </c>
      <c r="T430" s="444">
        <v>2243</v>
      </c>
      <c r="U430" s="444">
        <v>2636</v>
      </c>
      <c r="V430" s="444">
        <v>2298</v>
      </c>
      <c r="W430" s="444">
        <v>2847</v>
      </c>
      <c r="X430" s="444">
        <v>2438</v>
      </c>
      <c r="Y430" s="445"/>
      <c r="Z430" s="446" t="s">
        <v>394</v>
      </c>
      <c r="AA430" s="276"/>
    </row>
    <row r="431" spans="1:27" ht="12.2" customHeight="1">
      <c r="A431" s="447">
        <v>149</v>
      </c>
      <c r="B431" s="437" t="s">
        <v>515</v>
      </c>
      <c r="C431" s="443"/>
      <c r="D431" s="439" t="s">
        <v>358</v>
      </c>
      <c r="E431" s="170">
        <v>139</v>
      </c>
      <c r="F431" s="170">
        <v>211</v>
      </c>
      <c r="G431" s="128">
        <v>137</v>
      </c>
      <c r="H431" s="128">
        <v>186</v>
      </c>
      <c r="I431" s="128">
        <v>121</v>
      </c>
      <c r="J431" s="128">
        <v>181</v>
      </c>
      <c r="K431" s="128">
        <v>115</v>
      </c>
      <c r="L431" s="128">
        <v>163</v>
      </c>
      <c r="M431" s="450">
        <v>121</v>
      </c>
      <c r="N431" s="450">
        <v>168</v>
      </c>
      <c r="O431" s="450">
        <v>129</v>
      </c>
      <c r="P431" s="450">
        <v>182</v>
      </c>
      <c r="Q431" s="450">
        <v>126</v>
      </c>
      <c r="R431" s="450">
        <v>185</v>
      </c>
      <c r="S431" s="450">
        <v>131</v>
      </c>
      <c r="T431" s="450">
        <v>181</v>
      </c>
      <c r="U431" s="450">
        <v>137</v>
      </c>
      <c r="V431" s="450">
        <v>177</v>
      </c>
      <c r="W431" s="450">
        <v>137</v>
      </c>
      <c r="X431" s="450">
        <v>172</v>
      </c>
      <c r="Y431" s="445"/>
      <c r="Z431" s="446" t="s">
        <v>394</v>
      </c>
      <c r="AA431" s="276"/>
    </row>
    <row r="432" spans="1:27" ht="12.2" customHeight="1">
      <c r="A432" s="278">
        <v>150</v>
      </c>
      <c r="B432" s="437" t="s">
        <v>516</v>
      </c>
      <c r="C432" s="443"/>
      <c r="D432" s="149" t="s">
        <v>358</v>
      </c>
      <c r="E432" s="259">
        <v>2057</v>
      </c>
      <c r="F432" s="259">
        <v>2786</v>
      </c>
      <c r="G432" s="259">
        <v>2076</v>
      </c>
      <c r="H432" s="259">
        <v>2599</v>
      </c>
      <c r="I432" s="259">
        <v>2018</v>
      </c>
      <c r="J432" s="259">
        <v>2442</v>
      </c>
      <c r="K432" s="259">
        <v>2083</v>
      </c>
      <c r="L432" s="259">
        <v>2306</v>
      </c>
      <c r="M432" s="259">
        <v>1994</v>
      </c>
      <c r="N432" s="259">
        <v>2098</v>
      </c>
      <c r="O432" s="259">
        <v>2449</v>
      </c>
      <c r="P432" s="259">
        <v>2236</v>
      </c>
      <c r="Q432" s="259">
        <v>2473</v>
      </c>
      <c r="R432" s="259">
        <v>2121</v>
      </c>
      <c r="S432" s="259">
        <v>2474</v>
      </c>
      <c r="T432" s="259">
        <v>2105</v>
      </c>
      <c r="U432" s="259">
        <v>2534</v>
      </c>
      <c r="V432" s="259">
        <v>2151</v>
      </c>
      <c r="W432" s="259">
        <v>2589</v>
      </c>
      <c r="X432" s="259">
        <v>2166</v>
      </c>
      <c r="Y432" s="235"/>
      <c r="Z432" s="276" t="s">
        <v>394</v>
      </c>
      <c r="AA432" s="276"/>
    </row>
    <row r="433" spans="1:27" ht="12.2" customHeight="1">
      <c r="A433" s="278">
        <v>151</v>
      </c>
      <c r="B433" s="437" t="s">
        <v>517</v>
      </c>
      <c r="C433" s="438"/>
      <c r="D433" s="149" t="s">
        <v>518</v>
      </c>
      <c r="E433" s="259">
        <v>18</v>
      </c>
      <c r="F433" s="259">
        <v>0</v>
      </c>
      <c r="G433" s="259">
        <v>12</v>
      </c>
      <c r="H433" s="259">
        <v>0</v>
      </c>
      <c r="I433" s="259">
        <v>9</v>
      </c>
      <c r="J433" s="259">
        <v>0</v>
      </c>
      <c r="K433" s="259">
        <v>12</v>
      </c>
      <c r="L433" s="259">
        <v>0</v>
      </c>
      <c r="M433" s="259">
        <v>14</v>
      </c>
      <c r="N433" s="259">
        <v>0</v>
      </c>
      <c r="O433" s="259">
        <v>14</v>
      </c>
      <c r="P433" s="259">
        <v>0</v>
      </c>
      <c r="Q433" s="259">
        <v>14</v>
      </c>
      <c r="R433" s="259">
        <v>0</v>
      </c>
      <c r="S433" s="259">
        <v>13</v>
      </c>
      <c r="T433" s="259">
        <v>0</v>
      </c>
      <c r="U433" s="259">
        <v>13</v>
      </c>
      <c r="V433" s="259">
        <v>0</v>
      </c>
      <c r="W433" s="259">
        <v>15</v>
      </c>
      <c r="X433" s="259">
        <v>0</v>
      </c>
      <c r="Y433" s="235"/>
      <c r="Z433" s="276" t="s">
        <v>394</v>
      </c>
      <c r="AA433" s="276"/>
    </row>
    <row r="434" spans="1:27" ht="12.2" customHeight="1">
      <c r="A434" s="278">
        <v>152</v>
      </c>
      <c r="B434" s="437" t="s">
        <v>519</v>
      </c>
      <c r="C434" s="438"/>
      <c r="D434" s="149" t="s">
        <v>358</v>
      </c>
      <c r="E434" s="259">
        <v>4428</v>
      </c>
      <c r="F434" s="259">
        <v>0</v>
      </c>
      <c r="G434" s="259">
        <v>4381</v>
      </c>
      <c r="H434" s="259">
        <v>0</v>
      </c>
      <c r="I434" s="259">
        <v>4351</v>
      </c>
      <c r="J434" s="259">
        <v>0</v>
      </c>
      <c r="K434" s="259">
        <v>4972</v>
      </c>
      <c r="L434" s="259">
        <v>1492</v>
      </c>
      <c r="M434" s="259">
        <v>5889</v>
      </c>
      <c r="N434" s="259">
        <v>1093</v>
      </c>
      <c r="O434" s="259">
        <v>3283</v>
      </c>
      <c r="P434" s="259">
        <v>677</v>
      </c>
      <c r="Q434" s="259">
        <v>3233</v>
      </c>
      <c r="R434" s="259">
        <v>276</v>
      </c>
      <c r="S434" s="259">
        <v>2991</v>
      </c>
      <c r="T434" s="259">
        <v>276</v>
      </c>
      <c r="U434" s="259">
        <v>3200</v>
      </c>
      <c r="V434" s="259">
        <v>330</v>
      </c>
      <c r="W434" s="259">
        <v>3050</v>
      </c>
      <c r="X434" s="259">
        <v>291</v>
      </c>
      <c r="Y434" s="235"/>
      <c r="Z434" s="276" t="s">
        <v>394</v>
      </c>
      <c r="AA434" s="276"/>
    </row>
    <row r="435" spans="1:27" ht="12.2" customHeight="1">
      <c r="A435" s="278">
        <v>153</v>
      </c>
      <c r="B435" s="437" t="s">
        <v>520</v>
      </c>
      <c r="C435" s="438"/>
      <c r="D435" s="149" t="s">
        <v>453</v>
      </c>
      <c r="E435" s="259">
        <v>30683</v>
      </c>
      <c r="F435" s="259">
        <v>0</v>
      </c>
      <c r="G435" s="259">
        <v>33600</v>
      </c>
      <c r="H435" s="259">
        <v>0</v>
      </c>
      <c r="I435" s="259">
        <v>27382</v>
      </c>
      <c r="J435" s="259">
        <v>0</v>
      </c>
      <c r="K435" s="259">
        <v>35682</v>
      </c>
      <c r="L435" s="259">
        <v>8811</v>
      </c>
      <c r="M435" s="259">
        <v>38267</v>
      </c>
      <c r="N435" s="259">
        <v>10911</v>
      </c>
      <c r="O435" s="259">
        <v>28709</v>
      </c>
      <c r="P435" s="259">
        <v>7337</v>
      </c>
      <c r="Q435" s="259">
        <v>9546</v>
      </c>
      <c r="R435" s="259">
        <v>987</v>
      </c>
      <c r="S435" s="259">
        <v>9790</v>
      </c>
      <c r="T435" s="259">
        <v>1059</v>
      </c>
      <c r="U435" s="259">
        <v>8782</v>
      </c>
      <c r="V435" s="259">
        <v>952</v>
      </c>
      <c r="W435" s="259">
        <v>8198</v>
      </c>
      <c r="X435" s="259">
        <v>802</v>
      </c>
      <c r="Y435" s="235"/>
      <c r="Z435" s="276" t="s">
        <v>394</v>
      </c>
      <c r="AA435" s="276"/>
    </row>
    <row r="436" spans="1:27" ht="12.2" customHeight="1">
      <c r="A436" s="278">
        <v>154</v>
      </c>
      <c r="B436" s="437" t="s">
        <v>521</v>
      </c>
      <c r="C436" s="438"/>
      <c r="D436" s="149" t="s">
        <v>522</v>
      </c>
      <c r="E436" s="259">
        <v>6309</v>
      </c>
      <c r="F436" s="259">
        <v>0</v>
      </c>
      <c r="G436" s="259">
        <v>7335</v>
      </c>
      <c r="H436" s="259">
        <v>0</v>
      </c>
      <c r="I436" s="259">
        <v>5969</v>
      </c>
      <c r="J436" s="259">
        <v>0</v>
      </c>
      <c r="K436" s="259">
        <v>7298</v>
      </c>
      <c r="L436" s="259">
        <v>1648</v>
      </c>
      <c r="M436" s="259">
        <v>8009</v>
      </c>
      <c r="N436" s="259">
        <v>2168</v>
      </c>
      <c r="O436" s="259">
        <v>5650</v>
      </c>
      <c r="P436" s="259">
        <v>1355</v>
      </c>
      <c r="Q436" s="259">
        <v>2586</v>
      </c>
      <c r="R436" s="259">
        <v>220</v>
      </c>
      <c r="S436" s="259">
        <v>2577</v>
      </c>
      <c r="T436" s="259">
        <v>233</v>
      </c>
      <c r="U436" s="259">
        <v>2350</v>
      </c>
      <c r="V436" s="259">
        <v>209</v>
      </c>
      <c r="W436" s="259">
        <v>2331</v>
      </c>
      <c r="X436" s="259">
        <v>192</v>
      </c>
      <c r="Y436" s="235"/>
      <c r="Z436" s="276" t="s">
        <v>394</v>
      </c>
      <c r="AA436" s="276"/>
    </row>
    <row r="437" spans="1:27" ht="12.2" customHeight="1">
      <c r="A437" s="447">
        <v>155</v>
      </c>
      <c r="B437" s="448" t="s">
        <v>571</v>
      </c>
      <c r="C437" s="443"/>
      <c r="D437" s="439" t="s">
        <v>358</v>
      </c>
      <c r="E437" s="180"/>
      <c r="F437" s="180"/>
      <c r="G437" s="180">
        <v>128</v>
      </c>
      <c r="H437" s="180">
        <v>56</v>
      </c>
      <c r="I437" s="180">
        <v>91</v>
      </c>
      <c r="J437" s="180">
        <v>108</v>
      </c>
      <c r="K437" s="180">
        <v>81</v>
      </c>
      <c r="L437" s="180">
        <v>116</v>
      </c>
      <c r="M437" s="451">
        <v>94</v>
      </c>
      <c r="N437" s="451">
        <v>140</v>
      </c>
      <c r="O437" s="452">
        <v>104</v>
      </c>
      <c r="P437" s="452">
        <v>104</v>
      </c>
      <c r="Q437" s="452">
        <v>111</v>
      </c>
      <c r="R437" s="452">
        <v>117</v>
      </c>
      <c r="S437" s="452">
        <v>108</v>
      </c>
      <c r="T437" s="452">
        <v>117</v>
      </c>
      <c r="U437" s="452">
        <v>111</v>
      </c>
      <c r="V437" s="452">
        <v>113</v>
      </c>
      <c r="W437" s="452">
        <v>112</v>
      </c>
      <c r="X437" s="452">
        <v>113</v>
      </c>
      <c r="Y437" s="445"/>
      <c r="Z437" s="446" t="s">
        <v>394</v>
      </c>
      <c r="AA437" s="276"/>
    </row>
    <row r="438" spans="1:27" ht="12.2" customHeight="1">
      <c r="A438" s="447">
        <v>156</v>
      </c>
      <c r="B438" s="437" t="s">
        <v>523</v>
      </c>
      <c r="C438" s="443"/>
      <c r="D438" s="439" t="s">
        <v>361</v>
      </c>
      <c r="E438" s="259">
        <v>47269</v>
      </c>
      <c r="F438" s="259">
        <v>63984</v>
      </c>
      <c r="G438" s="259">
        <v>48718</v>
      </c>
      <c r="H438" s="259">
        <v>65312</v>
      </c>
      <c r="I438" s="259">
        <v>50861</v>
      </c>
      <c r="J438" s="259">
        <v>67589</v>
      </c>
      <c r="K438" s="259">
        <v>53052</v>
      </c>
      <c r="L438" s="259">
        <v>69994</v>
      </c>
      <c r="M438" s="444">
        <v>54733</v>
      </c>
      <c r="N438" s="444">
        <v>71960</v>
      </c>
      <c r="O438" s="444">
        <v>56652</v>
      </c>
      <c r="P438" s="444">
        <v>73834</v>
      </c>
      <c r="Q438" s="444">
        <v>57425</v>
      </c>
      <c r="R438" s="444">
        <v>74334</v>
      </c>
      <c r="S438" s="444">
        <v>58803</v>
      </c>
      <c r="T438" s="444">
        <v>75657</v>
      </c>
      <c r="U438" s="444">
        <v>59816</v>
      </c>
      <c r="V438" s="444">
        <v>76653</v>
      </c>
      <c r="W438" s="451">
        <v>61973</v>
      </c>
      <c r="X438" s="451">
        <v>79510</v>
      </c>
      <c r="Y438" s="445"/>
      <c r="Z438" s="446" t="s">
        <v>394</v>
      </c>
      <c r="AA438" s="276"/>
    </row>
    <row r="439" spans="1:27" ht="12.2" customHeight="1">
      <c r="A439" s="447"/>
      <c r="B439" s="449" t="s">
        <v>370</v>
      </c>
      <c r="C439" s="324"/>
      <c r="D439" s="439" t="s">
        <v>356</v>
      </c>
      <c r="E439" s="180"/>
      <c r="F439" s="180"/>
      <c r="G439" s="180">
        <v>6228</v>
      </c>
      <c r="H439" s="180">
        <v>6285</v>
      </c>
      <c r="I439" s="180">
        <v>6551</v>
      </c>
      <c r="J439" s="180">
        <v>6622</v>
      </c>
      <c r="K439" s="180">
        <v>6813</v>
      </c>
      <c r="L439" s="180">
        <v>6944</v>
      </c>
      <c r="M439" s="451">
        <v>6966</v>
      </c>
      <c r="N439" s="451">
        <v>7255</v>
      </c>
      <c r="O439" s="451">
        <v>7138</v>
      </c>
      <c r="P439" s="451">
        <v>7468</v>
      </c>
      <c r="Q439" s="451">
        <v>7419</v>
      </c>
      <c r="R439" s="451">
        <v>7806</v>
      </c>
      <c r="S439" s="451">
        <v>8064</v>
      </c>
      <c r="T439" s="451">
        <v>8471</v>
      </c>
      <c r="U439" s="451">
        <v>8121</v>
      </c>
      <c r="V439" s="451">
        <v>8630</v>
      </c>
      <c r="W439" s="451">
        <v>8449</v>
      </c>
      <c r="X439" s="451">
        <v>9193</v>
      </c>
      <c r="Y439" s="445"/>
      <c r="Z439" s="446" t="s">
        <v>394</v>
      </c>
      <c r="AA439" s="276"/>
    </row>
    <row r="440" spans="1:27" ht="12.2" customHeight="1">
      <c r="A440" s="447"/>
      <c r="B440" s="449" t="s">
        <v>524</v>
      </c>
      <c r="C440" s="324"/>
      <c r="D440" s="439" t="s">
        <v>356</v>
      </c>
      <c r="E440" s="180"/>
      <c r="F440" s="180"/>
      <c r="G440" s="180">
        <v>8124</v>
      </c>
      <c r="H440" s="180">
        <v>10545</v>
      </c>
      <c r="I440" s="180">
        <v>8433</v>
      </c>
      <c r="J440" s="180">
        <v>10864</v>
      </c>
      <c r="K440" s="180">
        <v>8784</v>
      </c>
      <c r="L440" s="180">
        <v>11248</v>
      </c>
      <c r="M440" s="451">
        <v>9011</v>
      </c>
      <c r="N440" s="451">
        <v>11596</v>
      </c>
      <c r="O440" s="451">
        <v>9276</v>
      </c>
      <c r="P440" s="451">
        <v>11915</v>
      </c>
      <c r="Q440" s="451">
        <v>9271</v>
      </c>
      <c r="R440" s="451">
        <v>11913</v>
      </c>
      <c r="S440" s="451">
        <v>9246</v>
      </c>
      <c r="T440" s="451">
        <v>11905</v>
      </c>
      <c r="U440" s="451">
        <v>9398</v>
      </c>
      <c r="V440" s="451">
        <v>12173</v>
      </c>
      <c r="W440" s="451">
        <v>9906</v>
      </c>
      <c r="X440" s="451">
        <v>12936</v>
      </c>
      <c r="Y440" s="445"/>
      <c r="Z440" s="446" t="s">
        <v>394</v>
      </c>
      <c r="AA440" s="276"/>
    </row>
    <row r="441" spans="1:27" ht="12.2" customHeight="1">
      <c r="A441" s="447"/>
      <c r="B441" s="449" t="s">
        <v>525</v>
      </c>
      <c r="C441" s="324"/>
      <c r="D441" s="439" t="s">
        <v>356</v>
      </c>
      <c r="E441" s="180"/>
      <c r="F441" s="180"/>
      <c r="G441" s="180">
        <v>17533</v>
      </c>
      <c r="H441" s="180">
        <v>24227</v>
      </c>
      <c r="I441" s="180">
        <v>17998</v>
      </c>
      <c r="J441" s="180">
        <v>24649</v>
      </c>
      <c r="K441" s="180">
        <v>18387</v>
      </c>
      <c r="L441" s="180">
        <v>25105</v>
      </c>
      <c r="M441" s="451">
        <v>18814</v>
      </c>
      <c r="N441" s="451">
        <v>25452</v>
      </c>
      <c r="O441" s="451">
        <v>19347</v>
      </c>
      <c r="P441" s="451">
        <v>25891</v>
      </c>
      <c r="Q441" s="451">
        <v>19518</v>
      </c>
      <c r="R441" s="451">
        <v>25748</v>
      </c>
      <c r="S441" s="451">
        <v>19893</v>
      </c>
      <c r="T441" s="451">
        <v>26047</v>
      </c>
      <c r="U441" s="451">
        <v>20118</v>
      </c>
      <c r="V441" s="451">
        <v>26203</v>
      </c>
      <c r="W441" s="451">
        <v>20694</v>
      </c>
      <c r="X441" s="451">
        <v>26729</v>
      </c>
      <c r="Y441" s="445"/>
      <c r="Z441" s="446" t="s">
        <v>394</v>
      </c>
      <c r="AA441" s="276"/>
    </row>
    <row r="442" spans="1:27" ht="12.2" customHeight="1">
      <c r="A442" s="447"/>
      <c r="B442" s="449" t="s">
        <v>526</v>
      </c>
      <c r="C442" s="324"/>
      <c r="D442" s="439" t="s">
        <v>356</v>
      </c>
      <c r="E442" s="180"/>
      <c r="F442" s="180"/>
      <c r="G442" s="180">
        <v>16833</v>
      </c>
      <c r="H442" s="180">
        <v>24255</v>
      </c>
      <c r="I442" s="180">
        <v>17879</v>
      </c>
      <c r="J442" s="180">
        <v>25454</v>
      </c>
      <c r="K442" s="180">
        <v>19068</v>
      </c>
      <c r="L442" s="180">
        <v>26697</v>
      </c>
      <c r="M442" s="451">
        <v>19942</v>
      </c>
      <c r="N442" s="451">
        <v>27657</v>
      </c>
      <c r="O442" s="451">
        <v>20891</v>
      </c>
      <c r="P442" s="451">
        <v>28560</v>
      </c>
      <c r="Q442" s="451">
        <v>21217</v>
      </c>
      <c r="R442" s="451">
        <v>28867</v>
      </c>
      <c r="S442" s="451">
        <v>21600</v>
      </c>
      <c r="T442" s="451">
        <v>29234</v>
      </c>
      <c r="U442" s="451">
        <v>22179</v>
      </c>
      <c r="V442" s="451">
        <v>29647</v>
      </c>
      <c r="W442" s="451">
        <v>22924</v>
      </c>
      <c r="X442" s="451">
        <v>30652</v>
      </c>
      <c r="Y442" s="445"/>
      <c r="Z442" s="446" t="s">
        <v>394</v>
      </c>
      <c r="AA442" s="276"/>
    </row>
    <row r="443" spans="1:27" ht="12.2" customHeight="1">
      <c r="A443" s="278">
        <v>157</v>
      </c>
      <c r="B443" s="448" t="s">
        <v>722</v>
      </c>
      <c r="C443" s="443"/>
      <c r="D443" s="149" t="s">
        <v>358</v>
      </c>
      <c r="E443" s="180"/>
      <c r="F443" s="180"/>
      <c r="G443" s="180">
        <v>169</v>
      </c>
      <c r="H443" s="180">
        <v>178</v>
      </c>
      <c r="I443" s="180">
        <v>199</v>
      </c>
      <c r="J443" s="180">
        <v>207</v>
      </c>
      <c r="K443" s="180">
        <v>175</v>
      </c>
      <c r="L443" s="180">
        <v>201</v>
      </c>
      <c r="M443" s="184">
        <v>186</v>
      </c>
      <c r="N443" s="184">
        <v>225</v>
      </c>
      <c r="O443" s="192">
        <v>165</v>
      </c>
      <c r="P443" s="192">
        <v>236</v>
      </c>
      <c r="Q443" s="192">
        <v>167</v>
      </c>
      <c r="R443" s="192">
        <v>225</v>
      </c>
      <c r="S443" s="192">
        <v>194</v>
      </c>
      <c r="T443" s="192">
        <v>213</v>
      </c>
      <c r="U443" s="192">
        <v>219</v>
      </c>
      <c r="V443" s="192">
        <v>237</v>
      </c>
      <c r="W443" s="192">
        <v>177</v>
      </c>
      <c r="X443" s="309">
        <v>225</v>
      </c>
      <c r="Y443" s="235"/>
      <c r="Z443" s="276" t="s">
        <v>394</v>
      </c>
      <c r="AA443" s="276"/>
    </row>
    <row r="444" spans="1:27" ht="12.2" hidden="1" customHeight="1">
      <c r="A444" s="278">
        <v>158</v>
      </c>
      <c r="B444" s="385" t="s">
        <v>726</v>
      </c>
      <c r="C444" s="157"/>
      <c r="D444" s="149" t="s">
        <v>356</v>
      </c>
      <c r="E444" s="170" t="s">
        <v>87</v>
      </c>
      <c r="F444" s="170" t="s">
        <v>87</v>
      </c>
      <c r="G444" s="180">
        <v>228</v>
      </c>
      <c r="H444" s="180">
        <v>164</v>
      </c>
      <c r="I444" s="180">
        <v>226</v>
      </c>
      <c r="J444" s="180">
        <v>165</v>
      </c>
      <c r="K444" s="180">
        <v>221</v>
      </c>
      <c r="L444" s="180">
        <v>164</v>
      </c>
      <c r="M444" s="184">
        <v>892</v>
      </c>
      <c r="N444" s="184">
        <v>702</v>
      </c>
      <c r="O444" s="184">
        <v>484</v>
      </c>
      <c r="P444" s="184">
        <v>347</v>
      </c>
      <c r="Q444" s="184">
        <v>1502</v>
      </c>
      <c r="R444" s="184">
        <v>1228</v>
      </c>
      <c r="S444" s="184">
        <v>1121</v>
      </c>
      <c r="T444" s="184">
        <v>917</v>
      </c>
      <c r="U444" s="184">
        <v>898</v>
      </c>
      <c r="V444" s="184">
        <v>484</v>
      </c>
      <c r="W444" s="184"/>
      <c r="X444" s="184"/>
      <c r="Y444" s="235"/>
      <c r="Z444" s="276" t="s">
        <v>725</v>
      </c>
      <c r="AA444" s="276"/>
    </row>
    <row r="445" spans="1:27" ht="12.2" customHeight="1">
      <c r="A445" s="278">
        <v>159</v>
      </c>
      <c r="B445" s="453" t="s">
        <v>724</v>
      </c>
      <c r="C445" s="443"/>
      <c r="D445" s="149" t="s">
        <v>362</v>
      </c>
      <c r="E445" s="259"/>
      <c r="F445" s="259"/>
      <c r="G445" s="259"/>
      <c r="H445" s="259"/>
      <c r="I445" s="259"/>
      <c r="J445" s="259"/>
      <c r="K445" s="209">
        <v>93</v>
      </c>
      <c r="L445" s="209">
        <v>245</v>
      </c>
      <c r="M445" s="420">
        <v>105</v>
      </c>
      <c r="N445" s="420">
        <v>251</v>
      </c>
      <c r="O445" s="420">
        <v>184</v>
      </c>
      <c r="P445" s="420">
        <v>411</v>
      </c>
      <c r="Q445" s="129">
        <v>187</v>
      </c>
      <c r="R445" s="129">
        <v>404</v>
      </c>
      <c r="S445" s="129">
        <v>185</v>
      </c>
      <c r="T445" s="129">
        <v>425</v>
      </c>
      <c r="U445" s="129">
        <v>217</v>
      </c>
      <c r="V445" s="129">
        <v>414</v>
      </c>
      <c r="W445" s="129">
        <v>211</v>
      </c>
      <c r="X445" s="129">
        <v>411</v>
      </c>
      <c r="Y445" s="254" t="s">
        <v>569</v>
      </c>
      <c r="Z445" s="276" t="s">
        <v>540</v>
      </c>
      <c r="AA445" s="276"/>
    </row>
    <row r="446" spans="1:27" ht="12.2" customHeight="1">
      <c r="A446" s="278">
        <v>160</v>
      </c>
      <c r="B446" s="454" t="s">
        <v>723</v>
      </c>
      <c r="C446" s="443"/>
      <c r="D446" s="149" t="s">
        <v>362</v>
      </c>
      <c r="E446" s="259"/>
      <c r="F446" s="259"/>
      <c r="G446" s="259"/>
      <c r="H446" s="259"/>
      <c r="I446" s="259"/>
      <c r="J446" s="259"/>
      <c r="K446" s="209">
        <v>7</v>
      </c>
      <c r="L446" s="209">
        <v>20</v>
      </c>
      <c r="M446" s="420">
        <v>9</v>
      </c>
      <c r="N446" s="420">
        <v>25</v>
      </c>
      <c r="O446" s="420">
        <v>8</v>
      </c>
      <c r="P446" s="420">
        <v>30</v>
      </c>
      <c r="Q446" s="129">
        <v>7</v>
      </c>
      <c r="R446" s="129">
        <v>28</v>
      </c>
      <c r="S446" s="129">
        <v>8</v>
      </c>
      <c r="T446" s="129">
        <v>35</v>
      </c>
      <c r="U446" s="129">
        <v>6</v>
      </c>
      <c r="V446" s="129">
        <v>32</v>
      </c>
      <c r="W446" s="129">
        <v>5</v>
      </c>
      <c r="X446" s="129">
        <v>31</v>
      </c>
      <c r="Y446" s="254" t="s">
        <v>569</v>
      </c>
      <c r="Z446" s="276" t="s">
        <v>540</v>
      </c>
      <c r="AA446" s="276"/>
    </row>
    <row r="447" spans="1:27" ht="12.2" customHeight="1">
      <c r="A447" s="278">
        <v>161</v>
      </c>
      <c r="B447" s="453" t="s">
        <v>527</v>
      </c>
      <c r="C447" s="443"/>
      <c r="D447" s="149" t="s">
        <v>362</v>
      </c>
      <c r="E447" s="259"/>
      <c r="F447" s="259"/>
      <c r="G447" s="259"/>
      <c r="H447" s="259"/>
      <c r="I447" s="259"/>
      <c r="J447" s="259"/>
      <c r="K447" s="209">
        <v>2</v>
      </c>
      <c r="L447" s="209">
        <v>13</v>
      </c>
      <c r="M447" s="420">
        <v>2</v>
      </c>
      <c r="N447" s="420">
        <v>13</v>
      </c>
      <c r="O447" s="420">
        <v>1</v>
      </c>
      <c r="P447" s="420">
        <v>14</v>
      </c>
      <c r="Q447" s="129">
        <v>1</v>
      </c>
      <c r="R447" s="129">
        <v>14</v>
      </c>
      <c r="S447" s="129">
        <v>1</v>
      </c>
      <c r="T447" s="129">
        <v>14</v>
      </c>
      <c r="U447" s="129">
        <v>1</v>
      </c>
      <c r="V447" s="129">
        <v>14</v>
      </c>
      <c r="W447" s="129">
        <v>1</v>
      </c>
      <c r="X447" s="129">
        <v>14</v>
      </c>
      <c r="Y447" s="254" t="s">
        <v>569</v>
      </c>
      <c r="Z447" s="276" t="s">
        <v>540</v>
      </c>
      <c r="AA447" s="276"/>
    </row>
    <row r="448" spans="1:27" ht="12.2" customHeight="1">
      <c r="A448" s="278">
        <v>162</v>
      </c>
      <c r="B448" s="454" t="s">
        <v>528</v>
      </c>
      <c r="C448" s="443"/>
      <c r="D448" s="149" t="s">
        <v>362</v>
      </c>
      <c r="E448" s="259"/>
      <c r="F448" s="259"/>
      <c r="G448" s="259"/>
      <c r="H448" s="259"/>
      <c r="I448" s="259"/>
      <c r="J448" s="259"/>
      <c r="K448" s="209" t="s">
        <v>567</v>
      </c>
      <c r="L448" s="209">
        <v>4</v>
      </c>
      <c r="M448" s="259">
        <v>0</v>
      </c>
      <c r="N448" s="420">
        <v>4</v>
      </c>
      <c r="O448" s="259">
        <v>0</v>
      </c>
      <c r="P448" s="420">
        <v>5</v>
      </c>
      <c r="Q448" s="259">
        <v>0</v>
      </c>
      <c r="R448" s="259">
        <v>5</v>
      </c>
      <c r="S448" s="259">
        <v>0</v>
      </c>
      <c r="T448" s="259">
        <v>5</v>
      </c>
      <c r="U448" s="259">
        <v>0</v>
      </c>
      <c r="V448" s="259">
        <v>5</v>
      </c>
      <c r="W448" s="259">
        <v>0</v>
      </c>
      <c r="X448" s="259">
        <v>5</v>
      </c>
      <c r="Y448" s="254" t="s">
        <v>569</v>
      </c>
      <c r="Z448" s="276" t="s">
        <v>540</v>
      </c>
      <c r="AA448" s="276"/>
    </row>
    <row r="449" spans="1:27" ht="12.2" customHeight="1">
      <c r="A449" s="278">
        <v>163</v>
      </c>
      <c r="B449" s="455" t="s">
        <v>570</v>
      </c>
      <c r="C449" s="443"/>
      <c r="D449" s="149" t="s">
        <v>362</v>
      </c>
      <c r="E449" s="259"/>
      <c r="F449" s="259"/>
      <c r="G449" s="259"/>
      <c r="H449" s="259"/>
      <c r="I449" s="259"/>
      <c r="J449" s="259"/>
      <c r="K449" s="176">
        <v>25</v>
      </c>
      <c r="L449" s="176">
        <v>3</v>
      </c>
      <c r="M449" s="259">
        <v>31</v>
      </c>
      <c r="N449" s="259">
        <v>3</v>
      </c>
      <c r="O449" s="259">
        <v>39</v>
      </c>
      <c r="P449" s="259">
        <v>4</v>
      </c>
      <c r="Q449" s="259">
        <v>37</v>
      </c>
      <c r="R449" s="259">
        <v>4</v>
      </c>
      <c r="S449" s="259">
        <v>37</v>
      </c>
      <c r="T449" s="259">
        <v>4</v>
      </c>
      <c r="U449" s="259">
        <v>37</v>
      </c>
      <c r="V449" s="259">
        <v>4</v>
      </c>
      <c r="W449" s="259">
        <v>28</v>
      </c>
      <c r="X449" s="259">
        <v>10</v>
      </c>
      <c r="Y449" s="254" t="s">
        <v>569</v>
      </c>
      <c r="Z449" s="276" t="s">
        <v>540</v>
      </c>
      <c r="AA449" s="276"/>
    </row>
    <row r="450" spans="1:27" ht="12.2" customHeight="1">
      <c r="A450" s="278">
        <v>164</v>
      </c>
      <c r="B450" s="455" t="s">
        <v>529</v>
      </c>
      <c r="C450" s="443"/>
      <c r="D450" s="149" t="s">
        <v>362</v>
      </c>
      <c r="E450" s="163"/>
      <c r="F450" s="163"/>
      <c r="G450" s="163"/>
      <c r="H450" s="163"/>
      <c r="I450" s="163"/>
      <c r="J450" s="163"/>
      <c r="K450" s="259">
        <v>0</v>
      </c>
      <c r="L450" s="259">
        <v>0</v>
      </c>
      <c r="M450" s="259">
        <v>0</v>
      </c>
      <c r="N450" s="259">
        <v>0</v>
      </c>
      <c r="O450" s="259">
        <v>8</v>
      </c>
      <c r="P450" s="259">
        <v>11</v>
      </c>
      <c r="Q450" s="259">
        <v>7</v>
      </c>
      <c r="R450" s="259">
        <v>12</v>
      </c>
      <c r="S450" s="259">
        <v>7</v>
      </c>
      <c r="T450" s="259">
        <v>12</v>
      </c>
      <c r="U450" s="259">
        <v>7</v>
      </c>
      <c r="V450" s="259">
        <v>12</v>
      </c>
      <c r="W450" s="259">
        <v>8</v>
      </c>
      <c r="X450" s="259">
        <v>11</v>
      </c>
      <c r="Y450" s="254" t="s">
        <v>569</v>
      </c>
      <c r="Z450" s="276" t="s">
        <v>540</v>
      </c>
      <c r="AA450" s="276"/>
    </row>
    <row r="451" spans="1:27" ht="12.2" customHeight="1">
      <c r="A451" s="278">
        <v>165</v>
      </c>
      <c r="B451" s="453" t="s">
        <v>530</v>
      </c>
      <c r="C451" s="443"/>
      <c r="D451" s="149" t="s">
        <v>362</v>
      </c>
      <c r="E451" s="259"/>
      <c r="F451" s="259"/>
      <c r="G451" s="259"/>
      <c r="H451" s="259"/>
      <c r="I451" s="259"/>
      <c r="J451" s="259"/>
      <c r="K451" s="259">
        <v>6</v>
      </c>
      <c r="L451" s="259">
        <v>7</v>
      </c>
      <c r="M451" s="259">
        <v>6</v>
      </c>
      <c r="N451" s="259">
        <v>7</v>
      </c>
      <c r="O451" s="259">
        <v>7</v>
      </c>
      <c r="P451" s="259">
        <v>8</v>
      </c>
      <c r="Q451" s="259">
        <v>7</v>
      </c>
      <c r="R451" s="259">
        <v>8</v>
      </c>
      <c r="S451" s="259">
        <v>5</v>
      </c>
      <c r="T451" s="259">
        <v>10</v>
      </c>
      <c r="U451" s="259">
        <v>5</v>
      </c>
      <c r="V451" s="259">
        <v>10</v>
      </c>
      <c r="W451" s="259">
        <v>6</v>
      </c>
      <c r="X451" s="259">
        <v>9</v>
      </c>
      <c r="Y451" s="254" t="s">
        <v>569</v>
      </c>
      <c r="Z451" s="276" t="s">
        <v>540</v>
      </c>
      <c r="AA451" s="276"/>
    </row>
    <row r="452" spans="1:27" ht="12.2" customHeight="1">
      <c r="A452" s="278">
        <v>166</v>
      </c>
      <c r="B452" s="455" t="s">
        <v>535</v>
      </c>
      <c r="C452" s="443"/>
      <c r="D452" s="149" t="s">
        <v>362</v>
      </c>
      <c r="E452" s="259"/>
      <c r="F452" s="259"/>
      <c r="G452" s="259"/>
      <c r="H452" s="259"/>
      <c r="I452" s="259"/>
      <c r="J452" s="259"/>
      <c r="K452" s="259">
        <v>6</v>
      </c>
      <c r="L452" s="259">
        <v>11</v>
      </c>
      <c r="M452" s="259">
        <v>7</v>
      </c>
      <c r="N452" s="259">
        <v>10</v>
      </c>
      <c r="O452" s="259">
        <v>8</v>
      </c>
      <c r="P452" s="259">
        <v>13</v>
      </c>
      <c r="Q452" s="259">
        <v>8</v>
      </c>
      <c r="R452" s="259">
        <v>13</v>
      </c>
      <c r="S452" s="259">
        <v>9</v>
      </c>
      <c r="T452" s="259">
        <v>12</v>
      </c>
      <c r="U452" s="259">
        <v>9</v>
      </c>
      <c r="V452" s="259">
        <v>12</v>
      </c>
      <c r="W452" s="259">
        <v>10</v>
      </c>
      <c r="X452" s="259">
        <v>11</v>
      </c>
      <c r="Y452" s="254" t="s">
        <v>569</v>
      </c>
      <c r="Z452" s="276" t="s">
        <v>540</v>
      </c>
      <c r="AA452" s="276"/>
    </row>
    <row r="453" spans="1:27" ht="12.2" customHeight="1">
      <c r="A453" s="278">
        <v>167</v>
      </c>
      <c r="B453" s="442" t="s">
        <v>864</v>
      </c>
      <c r="C453" s="443"/>
      <c r="D453" s="149" t="s">
        <v>362</v>
      </c>
      <c r="E453" s="259"/>
      <c r="F453" s="259"/>
      <c r="G453" s="259"/>
      <c r="H453" s="259"/>
      <c r="I453" s="259"/>
      <c r="J453" s="259"/>
      <c r="K453" s="259">
        <v>0</v>
      </c>
      <c r="L453" s="259">
        <v>2</v>
      </c>
      <c r="M453" s="259">
        <v>0</v>
      </c>
      <c r="N453" s="259">
        <v>2</v>
      </c>
      <c r="O453" s="259">
        <v>0</v>
      </c>
      <c r="P453" s="259">
        <v>3</v>
      </c>
      <c r="Q453" s="259">
        <v>1</v>
      </c>
      <c r="R453" s="259">
        <v>2</v>
      </c>
      <c r="S453" s="259">
        <v>1</v>
      </c>
      <c r="T453" s="259">
        <v>3</v>
      </c>
      <c r="U453" s="259">
        <v>1</v>
      </c>
      <c r="V453" s="259">
        <v>3</v>
      </c>
      <c r="W453" s="259">
        <v>3</v>
      </c>
      <c r="X453" s="259">
        <v>5</v>
      </c>
      <c r="Y453" s="254" t="s">
        <v>569</v>
      </c>
      <c r="Z453" s="276" t="s">
        <v>540</v>
      </c>
      <c r="AA453" s="276"/>
    </row>
    <row r="454" spans="1:27" ht="12.2" customHeight="1">
      <c r="A454" s="278">
        <v>168</v>
      </c>
      <c r="B454" s="442" t="s">
        <v>536</v>
      </c>
      <c r="C454" s="443"/>
      <c r="D454" s="149" t="s">
        <v>362</v>
      </c>
      <c r="E454" s="170"/>
      <c r="F454" s="170"/>
      <c r="G454" s="128"/>
      <c r="H454" s="128"/>
      <c r="I454" s="128"/>
      <c r="J454" s="128"/>
      <c r="K454" s="153" t="s">
        <v>87</v>
      </c>
      <c r="L454" s="153" t="s">
        <v>87</v>
      </c>
      <c r="M454" s="162" t="s">
        <v>87</v>
      </c>
      <c r="N454" s="162" t="s">
        <v>87</v>
      </c>
      <c r="O454" s="259">
        <v>3123</v>
      </c>
      <c r="P454" s="259">
        <v>3704</v>
      </c>
      <c r="Q454" s="259">
        <v>3153</v>
      </c>
      <c r="R454" s="259">
        <v>3740</v>
      </c>
      <c r="S454" s="259">
        <v>3184</v>
      </c>
      <c r="T454" s="259">
        <v>3770</v>
      </c>
      <c r="U454" s="259">
        <v>3174</v>
      </c>
      <c r="V454" s="259">
        <v>3743</v>
      </c>
      <c r="W454" s="259">
        <v>3203</v>
      </c>
      <c r="X454" s="259">
        <v>3788</v>
      </c>
      <c r="Y454" s="254" t="s">
        <v>569</v>
      </c>
      <c r="Z454" s="276" t="s">
        <v>540</v>
      </c>
      <c r="AA454" s="276"/>
    </row>
    <row r="455" spans="1:27" ht="12.2" customHeight="1">
      <c r="A455" s="278">
        <v>169</v>
      </c>
      <c r="B455" s="454" t="s">
        <v>410</v>
      </c>
      <c r="C455" s="443"/>
      <c r="D455" s="149" t="s">
        <v>362</v>
      </c>
      <c r="E455" s="259"/>
      <c r="F455" s="259"/>
      <c r="G455" s="259"/>
      <c r="H455" s="259"/>
      <c r="I455" s="259"/>
      <c r="J455" s="259"/>
      <c r="K455" s="259">
        <v>0</v>
      </c>
      <c r="L455" s="259">
        <v>2</v>
      </c>
      <c r="M455" s="259">
        <v>0</v>
      </c>
      <c r="N455" s="259">
        <v>2</v>
      </c>
      <c r="O455" s="259">
        <v>0</v>
      </c>
      <c r="P455" s="259">
        <v>3</v>
      </c>
      <c r="Q455" s="259">
        <v>1</v>
      </c>
      <c r="R455" s="259">
        <v>2</v>
      </c>
      <c r="S455" s="259">
        <v>1</v>
      </c>
      <c r="T455" s="259">
        <v>3</v>
      </c>
      <c r="U455" s="259">
        <v>1</v>
      </c>
      <c r="V455" s="259">
        <v>3</v>
      </c>
      <c r="W455" s="259">
        <v>1</v>
      </c>
      <c r="X455" s="259">
        <v>3</v>
      </c>
      <c r="Y455" s="254" t="s">
        <v>569</v>
      </c>
      <c r="Z455" s="276" t="s">
        <v>540</v>
      </c>
      <c r="AA455" s="276"/>
    </row>
    <row r="456" spans="1:27" ht="12.2" customHeight="1">
      <c r="A456" s="278">
        <v>170</v>
      </c>
      <c r="B456" s="456" t="s">
        <v>560</v>
      </c>
      <c r="C456" s="443"/>
      <c r="D456" s="149" t="s">
        <v>362</v>
      </c>
      <c r="E456" s="170"/>
      <c r="F456" s="170"/>
      <c r="G456" s="128"/>
      <c r="H456" s="128"/>
      <c r="I456" s="128"/>
      <c r="J456" s="128"/>
      <c r="K456" s="259">
        <v>2</v>
      </c>
      <c r="L456" s="259">
        <v>6</v>
      </c>
      <c r="M456" s="259">
        <v>2</v>
      </c>
      <c r="N456" s="259">
        <v>6</v>
      </c>
      <c r="O456" s="259">
        <v>2</v>
      </c>
      <c r="P456" s="259">
        <v>6</v>
      </c>
      <c r="Q456" s="259">
        <v>2</v>
      </c>
      <c r="R456" s="259">
        <v>6</v>
      </c>
      <c r="S456" s="259">
        <v>2</v>
      </c>
      <c r="T456" s="259">
        <v>6</v>
      </c>
      <c r="U456" s="259">
        <v>2</v>
      </c>
      <c r="V456" s="259">
        <v>6</v>
      </c>
      <c r="W456" s="259">
        <v>2</v>
      </c>
      <c r="X456" s="259">
        <v>6</v>
      </c>
      <c r="Y456" s="254" t="s">
        <v>569</v>
      </c>
      <c r="Z456" s="276" t="s">
        <v>540</v>
      </c>
      <c r="AA456" s="276"/>
    </row>
    <row r="457" spans="1:27" ht="12.2" customHeight="1">
      <c r="A457" s="278">
        <v>171</v>
      </c>
      <c r="B457" s="454" t="s">
        <v>411</v>
      </c>
      <c r="C457" s="443"/>
      <c r="D457" s="149" t="s">
        <v>362</v>
      </c>
      <c r="E457" s="259"/>
      <c r="F457" s="259"/>
      <c r="G457" s="259"/>
      <c r="H457" s="259"/>
      <c r="I457" s="259"/>
      <c r="J457" s="259"/>
      <c r="K457" s="259">
        <v>1241</v>
      </c>
      <c r="L457" s="259">
        <v>3374</v>
      </c>
      <c r="M457" s="259">
        <v>1775</v>
      </c>
      <c r="N457" s="259">
        <v>3976</v>
      </c>
      <c r="O457" s="259">
        <v>2049</v>
      </c>
      <c r="P457" s="259">
        <v>4432</v>
      </c>
      <c r="Q457" s="259">
        <v>1908</v>
      </c>
      <c r="R457" s="259">
        <v>4363</v>
      </c>
      <c r="S457" s="259">
        <v>1731</v>
      </c>
      <c r="T457" s="259">
        <v>3391</v>
      </c>
      <c r="U457" s="259">
        <v>1748</v>
      </c>
      <c r="V457" s="259">
        <v>3333</v>
      </c>
      <c r="W457" s="259">
        <v>1621</v>
      </c>
      <c r="X457" s="259">
        <v>2301</v>
      </c>
      <c r="Y457" s="254" t="s">
        <v>569</v>
      </c>
      <c r="Z457" s="276" t="s">
        <v>540</v>
      </c>
      <c r="AA457" s="276"/>
    </row>
    <row r="458" spans="1:27" ht="12.2" customHeight="1">
      <c r="A458" s="278">
        <v>172</v>
      </c>
      <c r="B458" s="454" t="s">
        <v>412</v>
      </c>
      <c r="C458" s="443"/>
      <c r="D458" s="149" t="s">
        <v>362</v>
      </c>
      <c r="E458" s="259"/>
      <c r="F458" s="259"/>
      <c r="G458" s="259"/>
      <c r="H458" s="259"/>
      <c r="I458" s="259"/>
      <c r="J458" s="259"/>
      <c r="K458" s="153" t="s">
        <v>87</v>
      </c>
      <c r="L458" s="153" t="s">
        <v>87</v>
      </c>
      <c r="M458" s="162" t="s">
        <v>87</v>
      </c>
      <c r="N458" s="162" t="s">
        <v>87</v>
      </c>
      <c r="O458" s="162" t="s">
        <v>87</v>
      </c>
      <c r="P458" s="162" t="s">
        <v>87</v>
      </c>
      <c r="Q458" s="259">
        <v>45</v>
      </c>
      <c r="R458" s="259">
        <v>53</v>
      </c>
      <c r="S458" s="259">
        <v>117</v>
      </c>
      <c r="T458" s="259">
        <v>175</v>
      </c>
      <c r="U458" s="259">
        <v>57</v>
      </c>
      <c r="V458" s="259">
        <v>55</v>
      </c>
      <c r="W458" s="259">
        <v>51</v>
      </c>
      <c r="X458" s="259">
        <v>52</v>
      </c>
      <c r="Y458" s="254" t="s">
        <v>569</v>
      </c>
      <c r="Z458" s="276" t="s">
        <v>540</v>
      </c>
      <c r="AA458" s="276"/>
    </row>
    <row r="459" spans="1:27" ht="12.2" customHeight="1">
      <c r="A459" s="278">
        <v>173</v>
      </c>
      <c r="B459" s="454" t="s">
        <v>413</v>
      </c>
      <c r="C459" s="443"/>
      <c r="D459" s="149" t="s">
        <v>362</v>
      </c>
      <c r="E459" s="259"/>
      <c r="F459" s="259"/>
      <c r="G459" s="259"/>
      <c r="H459" s="259"/>
      <c r="I459" s="259"/>
      <c r="J459" s="259"/>
      <c r="K459" s="259">
        <v>0</v>
      </c>
      <c r="L459" s="259">
        <v>0</v>
      </c>
      <c r="M459" s="259">
        <v>0</v>
      </c>
      <c r="N459" s="259">
        <v>0</v>
      </c>
      <c r="O459" s="259">
        <v>3</v>
      </c>
      <c r="P459" s="259">
        <v>6</v>
      </c>
      <c r="Q459" s="259">
        <v>10</v>
      </c>
      <c r="R459" s="259">
        <v>14</v>
      </c>
      <c r="S459" s="259">
        <v>11</v>
      </c>
      <c r="T459" s="259">
        <v>16</v>
      </c>
      <c r="U459" s="259">
        <v>25</v>
      </c>
      <c r="V459" s="259">
        <v>26</v>
      </c>
      <c r="W459" s="259">
        <v>24</v>
      </c>
      <c r="X459" s="259">
        <v>20</v>
      </c>
      <c r="Y459" s="254" t="s">
        <v>569</v>
      </c>
      <c r="Z459" s="276" t="s">
        <v>540</v>
      </c>
      <c r="AA459" s="276"/>
    </row>
    <row r="460" spans="1:27" ht="12.2" customHeight="1">
      <c r="A460" s="278">
        <v>174</v>
      </c>
      <c r="B460" s="454" t="s">
        <v>414</v>
      </c>
      <c r="C460" s="443"/>
      <c r="D460" s="149" t="s">
        <v>362</v>
      </c>
      <c r="E460" s="259"/>
      <c r="F460" s="259"/>
      <c r="G460" s="259"/>
      <c r="H460" s="259"/>
      <c r="I460" s="259"/>
      <c r="J460" s="259"/>
      <c r="K460" s="259">
        <v>5833</v>
      </c>
      <c r="L460" s="259">
        <v>5526</v>
      </c>
      <c r="M460" s="259">
        <v>6142</v>
      </c>
      <c r="N460" s="259">
        <v>5981</v>
      </c>
      <c r="O460" s="259">
        <v>7434</v>
      </c>
      <c r="P460" s="259">
        <v>7572</v>
      </c>
      <c r="Q460" s="259">
        <v>8730</v>
      </c>
      <c r="R460" s="259">
        <v>8990</v>
      </c>
      <c r="S460" s="259">
        <v>8031</v>
      </c>
      <c r="T460" s="259">
        <v>8309</v>
      </c>
      <c r="U460" s="259">
        <v>7575</v>
      </c>
      <c r="V460" s="259">
        <v>7760</v>
      </c>
      <c r="W460" s="259">
        <v>6717</v>
      </c>
      <c r="X460" s="259">
        <v>6936</v>
      </c>
      <c r="Y460" s="254" t="s">
        <v>569</v>
      </c>
      <c r="Z460" s="276" t="s">
        <v>540</v>
      </c>
      <c r="AA460" s="276"/>
    </row>
    <row r="461" spans="1:27" ht="12.2" customHeight="1">
      <c r="A461" s="278">
        <v>175</v>
      </c>
      <c r="B461" s="454" t="s">
        <v>415</v>
      </c>
      <c r="C461" s="443"/>
      <c r="D461" s="149" t="s">
        <v>362</v>
      </c>
      <c r="E461" s="259"/>
      <c r="F461" s="259"/>
      <c r="G461" s="259"/>
      <c r="H461" s="259"/>
      <c r="I461" s="259"/>
      <c r="J461" s="259"/>
      <c r="K461" s="259">
        <v>15303</v>
      </c>
      <c r="L461" s="259">
        <v>13440</v>
      </c>
      <c r="M461" s="259">
        <v>15743</v>
      </c>
      <c r="N461" s="259">
        <v>13576</v>
      </c>
      <c r="O461" s="259">
        <v>16127</v>
      </c>
      <c r="P461" s="259">
        <v>13934</v>
      </c>
      <c r="Q461" s="259">
        <v>16576</v>
      </c>
      <c r="R461" s="259">
        <v>14132</v>
      </c>
      <c r="S461" s="259">
        <v>16632</v>
      </c>
      <c r="T461" s="259">
        <v>13780</v>
      </c>
      <c r="U461" s="259">
        <v>16972</v>
      </c>
      <c r="V461" s="259">
        <v>13747</v>
      </c>
      <c r="W461" s="259">
        <v>17109</v>
      </c>
      <c r="X461" s="259">
        <v>13678</v>
      </c>
      <c r="Y461" s="254" t="s">
        <v>569</v>
      </c>
      <c r="Z461" s="276" t="s">
        <v>540</v>
      </c>
      <c r="AA461" s="276"/>
    </row>
    <row r="462" spans="1:27" ht="12.2" customHeight="1">
      <c r="A462" s="278">
        <v>176</v>
      </c>
      <c r="B462" s="457" t="s">
        <v>563</v>
      </c>
      <c r="C462" s="443"/>
      <c r="D462" s="149" t="s">
        <v>362</v>
      </c>
      <c r="E462" s="180"/>
      <c r="F462" s="180"/>
      <c r="G462" s="180"/>
      <c r="H462" s="180"/>
      <c r="I462" s="180"/>
      <c r="J462" s="180"/>
      <c r="K462" s="259">
        <v>0</v>
      </c>
      <c r="L462" s="259">
        <v>0</v>
      </c>
      <c r="M462" s="259">
        <v>0</v>
      </c>
      <c r="N462" s="259">
        <v>0</v>
      </c>
      <c r="O462" s="259">
        <v>40</v>
      </c>
      <c r="P462" s="259">
        <v>51</v>
      </c>
      <c r="Q462" s="259">
        <v>32</v>
      </c>
      <c r="R462" s="259">
        <v>46</v>
      </c>
      <c r="S462" s="259">
        <v>49</v>
      </c>
      <c r="T462" s="259">
        <v>90</v>
      </c>
      <c r="U462" s="259">
        <v>79</v>
      </c>
      <c r="V462" s="259">
        <v>124</v>
      </c>
      <c r="W462" s="259">
        <v>80</v>
      </c>
      <c r="X462" s="259">
        <v>155</v>
      </c>
      <c r="Y462" s="254" t="s">
        <v>569</v>
      </c>
      <c r="Z462" s="276" t="s">
        <v>540</v>
      </c>
      <c r="AA462" s="276"/>
    </row>
    <row r="463" spans="1:27" ht="12.2" customHeight="1">
      <c r="A463" s="278">
        <v>177</v>
      </c>
      <c r="B463" s="457" t="s">
        <v>740</v>
      </c>
      <c r="C463" s="443"/>
      <c r="D463" s="280" t="s">
        <v>362</v>
      </c>
      <c r="E463" s="180"/>
      <c r="F463" s="180"/>
      <c r="G463" s="180"/>
      <c r="H463" s="180"/>
      <c r="I463" s="180"/>
      <c r="J463" s="180"/>
      <c r="K463" s="274">
        <v>16780</v>
      </c>
      <c r="L463" s="274">
        <v>11195</v>
      </c>
      <c r="M463" s="129">
        <v>4892</v>
      </c>
      <c r="N463" s="129">
        <v>3296</v>
      </c>
      <c r="O463" s="129">
        <v>3164</v>
      </c>
      <c r="P463" s="129">
        <v>2547</v>
      </c>
      <c r="Q463" s="129">
        <v>3159</v>
      </c>
      <c r="R463" s="129">
        <v>2141</v>
      </c>
      <c r="S463" s="129">
        <v>3082</v>
      </c>
      <c r="T463" s="129">
        <v>1924</v>
      </c>
      <c r="U463" s="129">
        <v>2104</v>
      </c>
      <c r="V463" s="129">
        <v>1426</v>
      </c>
      <c r="W463" s="129">
        <v>1923</v>
      </c>
      <c r="X463" s="129">
        <v>1347</v>
      </c>
      <c r="Y463" s="275" t="s">
        <v>569</v>
      </c>
      <c r="Z463" s="276" t="s">
        <v>540</v>
      </c>
      <c r="AA463" s="276"/>
    </row>
    <row r="464" spans="1:27" s="271" customFormat="1" ht="12.2" hidden="1" customHeight="1">
      <c r="A464" s="406"/>
      <c r="B464" s="365" t="s">
        <v>741</v>
      </c>
      <c r="C464" s="310"/>
      <c r="D464" s="313"/>
      <c r="E464" s="363"/>
      <c r="F464" s="363"/>
      <c r="G464" s="363"/>
      <c r="H464" s="363"/>
      <c r="I464" s="363"/>
      <c r="J464" s="363"/>
      <c r="K464" s="366"/>
      <c r="L464" s="407"/>
      <c r="M464" s="407"/>
      <c r="N464" s="407"/>
      <c r="O464" s="407"/>
      <c r="P464" s="407"/>
      <c r="Q464" s="407"/>
      <c r="R464" s="407"/>
      <c r="S464" s="407"/>
      <c r="T464" s="407"/>
      <c r="U464" s="407"/>
      <c r="V464" s="407"/>
      <c r="W464" s="407"/>
      <c r="X464" s="407"/>
      <c r="Y464" s="408"/>
      <c r="Z464" s="409"/>
      <c r="AA464" s="409"/>
    </row>
    <row r="465" spans="1:27" s="143" customFormat="1" ht="12.2" hidden="1" customHeight="1">
      <c r="C465" s="152"/>
      <c r="D465" s="214"/>
      <c r="E465" s="180"/>
      <c r="F465" s="180"/>
      <c r="G465" s="180"/>
      <c r="H465" s="180"/>
      <c r="I465" s="180"/>
      <c r="J465" s="180"/>
      <c r="K465" s="266"/>
      <c r="L465" s="266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12"/>
      <c r="Z465" s="281"/>
      <c r="AA465" s="281"/>
    </row>
    <row r="466" spans="1:27" s="143" customFormat="1" ht="12.2" hidden="1" customHeight="1">
      <c r="B466" s="377"/>
      <c r="C466" s="152"/>
      <c r="D466" s="214"/>
      <c r="E466" s="180"/>
      <c r="F466" s="180"/>
      <c r="G466" s="180"/>
      <c r="H466" s="180"/>
      <c r="I466" s="180"/>
      <c r="J466" s="180"/>
      <c r="K466" s="266"/>
      <c r="L466" s="266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12"/>
      <c r="Z466" s="281"/>
      <c r="AA466" s="281"/>
    </row>
    <row r="467" spans="1:27" s="143" customFormat="1" ht="12.2" hidden="1" customHeight="1">
      <c r="B467" s="377"/>
      <c r="C467" s="152"/>
      <c r="D467" s="214"/>
      <c r="E467" s="180"/>
      <c r="F467" s="180"/>
      <c r="G467" s="180"/>
      <c r="H467" s="180"/>
      <c r="I467" s="180"/>
      <c r="J467" s="180"/>
      <c r="K467" s="266"/>
      <c r="L467" s="266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12"/>
      <c r="Z467" s="281"/>
      <c r="AA467" s="281"/>
    </row>
    <row r="468" spans="1:27" s="143" customFormat="1" ht="12.2" hidden="1" customHeight="1">
      <c r="B468" s="377"/>
      <c r="C468" s="152"/>
      <c r="D468" s="214"/>
      <c r="E468" s="180"/>
      <c r="F468" s="180"/>
      <c r="G468" s="180"/>
      <c r="H468" s="180"/>
      <c r="I468" s="180"/>
      <c r="J468" s="180"/>
      <c r="K468" s="266"/>
      <c r="L468" s="266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12"/>
      <c r="Z468" s="281"/>
      <c r="AA468" s="281"/>
    </row>
    <row r="469" spans="1:27" s="143" customFormat="1" ht="12.2" hidden="1" customHeight="1">
      <c r="B469" s="377"/>
      <c r="C469" s="152"/>
      <c r="D469" s="214"/>
      <c r="E469" s="180"/>
      <c r="F469" s="180"/>
      <c r="G469" s="180"/>
      <c r="H469" s="180"/>
      <c r="I469" s="180"/>
      <c r="J469" s="180"/>
      <c r="K469" s="266"/>
      <c r="L469" s="266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12"/>
      <c r="Z469" s="281"/>
      <c r="AA469" s="281"/>
    </row>
    <row r="470" spans="1:27" ht="12.2" customHeight="1">
      <c r="A470" s="278">
        <v>178</v>
      </c>
      <c r="B470" s="455" t="s">
        <v>739</v>
      </c>
      <c r="C470" s="443"/>
      <c r="D470" s="149" t="s">
        <v>362</v>
      </c>
      <c r="E470" s="259"/>
      <c r="F470" s="259"/>
      <c r="G470" s="259"/>
      <c r="H470" s="259"/>
      <c r="I470" s="259"/>
      <c r="J470" s="259"/>
      <c r="K470" s="153" t="s">
        <v>87</v>
      </c>
      <c r="L470" s="153" t="s">
        <v>87</v>
      </c>
      <c r="M470" s="162" t="s">
        <v>87</v>
      </c>
      <c r="N470" s="162" t="s">
        <v>87</v>
      </c>
      <c r="O470" s="129">
        <v>121</v>
      </c>
      <c r="P470" s="129">
        <v>84</v>
      </c>
      <c r="Q470" s="129">
        <v>132</v>
      </c>
      <c r="R470" s="129">
        <v>77</v>
      </c>
      <c r="S470" s="129">
        <v>141</v>
      </c>
      <c r="T470" s="129">
        <v>83</v>
      </c>
      <c r="U470" s="129">
        <v>142</v>
      </c>
      <c r="V470" s="129">
        <v>80</v>
      </c>
      <c r="W470" s="129">
        <v>124</v>
      </c>
      <c r="X470" s="129">
        <v>81</v>
      </c>
      <c r="Y470" s="254" t="s">
        <v>727</v>
      </c>
      <c r="Z470" s="276" t="s">
        <v>540</v>
      </c>
      <c r="AA470" s="276"/>
    </row>
    <row r="471" spans="1:27" ht="12.2" customHeight="1">
      <c r="A471" s="278">
        <v>179</v>
      </c>
      <c r="B471" s="458" t="s">
        <v>738</v>
      </c>
      <c r="C471" s="459"/>
      <c r="D471" s="149" t="s">
        <v>362</v>
      </c>
      <c r="E471" s="180"/>
      <c r="F471" s="180"/>
      <c r="G471" s="180"/>
      <c r="H471" s="180"/>
      <c r="I471" s="180"/>
      <c r="J471" s="180"/>
      <c r="K471" s="274">
        <v>115</v>
      </c>
      <c r="L471" s="274">
        <v>163</v>
      </c>
      <c r="M471" s="129">
        <v>119</v>
      </c>
      <c r="N471" s="129">
        <v>171</v>
      </c>
      <c r="O471" s="129">
        <v>129</v>
      </c>
      <c r="P471" s="129">
        <v>186</v>
      </c>
      <c r="Q471" s="129">
        <v>126</v>
      </c>
      <c r="R471" s="129">
        <v>185</v>
      </c>
      <c r="S471" s="129">
        <v>131</v>
      </c>
      <c r="T471" s="129">
        <v>181</v>
      </c>
      <c r="U471" s="129">
        <v>136</v>
      </c>
      <c r="V471" s="129">
        <v>177</v>
      </c>
      <c r="W471" s="129">
        <v>137</v>
      </c>
      <c r="X471" s="129">
        <v>172</v>
      </c>
      <c r="Y471" s="254" t="s">
        <v>727</v>
      </c>
      <c r="Z471" s="276" t="s">
        <v>540</v>
      </c>
      <c r="AA471" s="276"/>
    </row>
    <row r="472" spans="1:27" ht="12.2" customHeight="1">
      <c r="A472" s="278">
        <v>180</v>
      </c>
      <c r="B472" s="456" t="s">
        <v>737</v>
      </c>
      <c r="C472" s="443"/>
      <c r="D472" s="149" t="s">
        <v>362</v>
      </c>
      <c r="E472" s="130"/>
      <c r="F472" s="130"/>
      <c r="G472" s="130"/>
      <c r="H472" s="130"/>
      <c r="I472" s="130"/>
      <c r="J472" s="130"/>
      <c r="K472" s="274">
        <v>79</v>
      </c>
      <c r="L472" s="274">
        <v>114</v>
      </c>
      <c r="M472" s="129">
        <v>87</v>
      </c>
      <c r="N472" s="129">
        <v>117</v>
      </c>
      <c r="O472" s="129">
        <v>90</v>
      </c>
      <c r="P472" s="129">
        <v>128</v>
      </c>
      <c r="Q472" s="129">
        <v>88</v>
      </c>
      <c r="R472" s="129">
        <v>122</v>
      </c>
      <c r="S472" s="129">
        <v>93</v>
      </c>
      <c r="T472" s="129">
        <v>112</v>
      </c>
      <c r="U472" s="129">
        <v>99</v>
      </c>
      <c r="V472" s="129">
        <v>110</v>
      </c>
      <c r="W472" s="129">
        <v>94</v>
      </c>
      <c r="X472" s="129">
        <v>111</v>
      </c>
      <c r="Y472" s="254" t="s">
        <v>727</v>
      </c>
      <c r="Z472" s="276" t="s">
        <v>540</v>
      </c>
      <c r="AA472" s="276"/>
    </row>
    <row r="473" spans="1:27" ht="12.2" customHeight="1">
      <c r="A473" s="278">
        <v>181</v>
      </c>
      <c r="B473" s="460" t="s">
        <v>416</v>
      </c>
      <c r="C473" s="459"/>
      <c r="D473" s="149" t="s">
        <v>362</v>
      </c>
      <c r="E473" s="130"/>
      <c r="F473" s="130"/>
      <c r="G473" s="130"/>
      <c r="H473" s="130"/>
      <c r="I473" s="130"/>
      <c r="J473" s="130"/>
      <c r="K473" s="274">
        <v>28074</v>
      </c>
      <c r="L473" s="274">
        <v>27782</v>
      </c>
      <c r="M473" s="129">
        <v>11434</v>
      </c>
      <c r="N473" s="129">
        <v>11910</v>
      </c>
      <c r="O473" s="129">
        <v>12126</v>
      </c>
      <c r="P473" s="129">
        <v>11736</v>
      </c>
      <c r="Q473" s="129">
        <v>13395</v>
      </c>
      <c r="R473" s="129">
        <v>13072</v>
      </c>
      <c r="S473" s="129">
        <v>14232</v>
      </c>
      <c r="T473" s="129">
        <v>13213</v>
      </c>
      <c r="U473" s="129">
        <v>12670</v>
      </c>
      <c r="V473" s="129">
        <v>11628</v>
      </c>
      <c r="W473" s="129">
        <v>14064</v>
      </c>
      <c r="X473" s="129">
        <v>12635</v>
      </c>
      <c r="Y473" s="254" t="s">
        <v>727</v>
      </c>
      <c r="Z473" s="276" t="s">
        <v>540</v>
      </c>
      <c r="AA473" s="276"/>
    </row>
    <row r="474" spans="1:27" ht="12.2" customHeight="1">
      <c r="A474" s="278">
        <v>182</v>
      </c>
      <c r="B474" s="461" t="s">
        <v>382</v>
      </c>
      <c r="C474" s="443"/>
      <c r="D474" s="132" t="s">
        <v>362</v>
      </c>
      <c r="E474" s="259"/>
      <c r="F474" s="259"/>
      <c r="G474" s="259"/>
      <c r="H474" s="259"/>
      <c r="I474" s="259"/>
      <c r="J474" s="259"/>
      <c r="K474" s="259">
        <v>5761</v>
      </c>
      <c r="L474" s="259">
        <v>6924</v>
      </c>
      <c r="M474" s="259">
        <v>2455</v>
      </c>
      <c r="N474" s="259">
        <v>3073</v>
      </c>
      <c r="O474" s="259">
        <v>3025</v>
      </c>
      <c r="P474" s="259">
        <v>3798</v>
      </c>
      <c r="Q474" s="259">
        <v>2487</v>
      </c>
      <c r="R474" s="259">
        <v>3222</v>
      </c>
      <c r="S474" s="259">
        <v>2389</v>
      </c>
      <c r="T474" s="259">
        <v>3324</v>
      </c>
      <c r="U474" s="259">
        <v>2190</v>
      </c>
      <c r="V474" s="259">
        <v>3152</v>
      </c>
      <c r="W474" s="259">
        <v>2619</v>
      </c>
      <c r="X474" s="259">
        <v>3425</v>
      </c>
      <c r="Y474" s="254" t="s">
        <v>727</v>
      </c>
      <c r="Z474" s="276" t="s">
        <v>540</v>
      </c>
      <c r="AA474" s="276"/>
    </row>
    <row r="475" spans="1:27" ht="12.2" customHeight="1">
      <c r="A475" s="278">
        <v>183</v>
      </c>
      <c r="B475" s="461" t="s">
        <v>383</v>
      </c>
      <c r="C475" s="443"/>
      <c r="D475" s="132" t="s">
        <v>362</v>
      </c>
      <c r="E475" s="259"/>
      <c r="F475" s="259"/>
      <c r="G475" s="259"/>
      <c r="H475" s="259"/>
      <c r="I475" s="259"/>
      <c r="J475" s="259"/>
      <c r="K475" s="259">
        <v>1</v>
      </c>
      <c r="L475" s="259">
        <v>1</v>
      </c>
      <c r="M475" s="259">
        <v>10</v>
      </c>
      <c r="N475" s="259">
        <v>5</v>
      </c>
      <c r="O475" s="259">
        <v>5</v>
      </c>
      <c r="P475" s="259">
        <v>5</v>
      </c>
      <c r="Q475" s="259">
        <v>7</v>
      </c>
      <c r="R475" s="259">
        <v>5</v>
      </c>
      <c r="S475" s="259">
        <v>9</v>
      </c>
      <c r="T475" s="259">
        <v>9</v>
      </c>
      <c r="U475" s="259">
        <v>7</v>
      </c>
      <c r="V475" s="259">
        <v>5</v>
      </c>
      <c r="W475" s="259">
        <v>8</v>
      </c>
      <c r="X475" s="259">
        <v>9</v>
      </c>
      <c r="Y475" s="254" t="s">
        <v>727</v>
      </c>
      <c r="Z475" s="276" t="s">
        <v>540</v>
      </c>
      <c r="AA475" s="276"/>
    </row>
    <row r="476" spans="1:27" ht="12.2" customHeight="1">
      <c r="A476" s="278">
        <v>184</v>
      </c>
      <c r="B476" s="461" t="s">
        <v>384</v>
      </c>
      <c r="C476" s="443"/>
      <c r="D476" s="132" t="s">
        <v>362</v>
      </c>
      <c r="E476" s="259"/>
      <c r="F476" s="259"/>
      <c r="G476" s="259"/>
      <c r="H476" s="259"/>
      <c r="I476" s="259"/>
      <c r="J476" s="259"/>
      <c r="K476" s="153" t="s">
        <v>87</v>
      </c>
      <c r="L476" s="153" t="s">
        <v>87</v>
      </c>
      <c r="M476" s="162" t="s">
        <v>87</v>
      </c>
      <c r="N476" s="162" t="s">
        <v>87</v>
      </c>
      <c r="O476" s="259">
        <v>42764</v>
      </c>
      <c r="P476" s="259">
        <v>33315</v>
      </c>
      <c r="Q476" s="259">
        <v>62069</v>
      </c>
      <c r="R476" s="259">
        <v>48041</v>
      </c>
      <c r="S476" s="259">
        <v>48569</v>
      </c>
      <c r="T476" s="259">
        <v>32926</v>
      </c>
      <c r="U476" s="259">
        <v>46858</v>
      </c>
      <c r="V476" s="432">
        <v>33931</v>
      </c>
      <c r="W476" s="259">
        <v>75226</v>
      </c>
      <c r="X476" s="259">
        <v>64188</v>
      </c>
      <c r="Y476" s="254" t="s">
        <v>727</v>
      </c>
      <c r="Z476" s="276" t="s">
        <v>540</v>
      </c>
      <c r="AA476" s="431" t="s">
        <v>881</v>
      </c>
    </row>
    <row r="477" spans="1:27" ht="12.2" customHeight="1">
      <c r="A477" s="278">
        <v>185</v>
      </c>
      <c r="B477" s="461" t="s">
        <v>736</v>
      </c>
      <c r="C477" s="443"/>
      <c r="D477" s="132" t="s">
        <v>362</v>
      </c>
      <c r="E477" s="259"/>
      <c r="F477" s="259"/>
      <c r="G477" s="259"/>
      <c r="H477" s="259"/>
      <c r="I477" s="259"/>
      <c r="J477" s="259"/>
      <c r="K477" s="259">
        <v>36</v>
      </c>
      <c r="L477" s="259">
        <v>49</v>
      </c>
      <c r="M477" s="259">
        <v>32</v>
      </c>
      <c r="N477" s="259">
        <v>54</v>
      </c>
      <c r="O477" s="259">
        <v>39</v>
      </c>
      <c r="P477" s="259">
        <v>58</v>
      </c>
      <c r="Q477" s="259">
        <v>38</v>
      </c>
      <c r="R477" s="259">
        <v>63</v>
      </c>
      <c r="S477" s="259">
        <v>38</v>
      </c>
      <c r="T477" s="259">
        <v>69</v>
      </c>
      <c r="U477" s="259">
        <v>38</v>
      </c>
      <c r="V477" s="259">
        <v>66</v>
      </c>
      <c r="W477" s="259">
        <v>43</v>
      </c>
      <c r="X477" s="259">
        <v>61</v>
      </c>
      <c r="Y477" s="254" t="s">
        <v>727</v>
      </c>
      <c r="Z477" s="276" t="s">
        <v>540</v>
      </c>
      <c r="AA477" s="276"/>
    </row>
    <row r="478" spans="1:27" ht="12.2" customHeight="1">
      <c r="A478" s="278">
        <v>186</v>
      </c>
      <c r="B478" s="442" t="s">
        <v>735</v>
      </c>
      <c r="C478" s="443"/>
      <c r="D478" s="149" t="s">
        <v>362</v>
      </c>
      <c r="E478" s="259"/>
      <c r="F478" s="259"/>
      <c r="G478" s="259"/>
      <c r="H478" s="259"/>
      <c r="I478" s="259"/>
      <c r="J478" s="259"/>
      <c r="K478" s="153" t="s">
        <v>87</v>
      </c>
      <c r="L478" s="153" t="s">
        <v>87</v>
      </c>
      <c r="M478" s="162" t="s">
        <v>87</v>
      </c>
      <c r="N478" s="162" t="s">
        <v>87</v>
      </c>
      <c r="O478" s="259">
        <v>140623</v>
      </c>
      <c r="P478" s="259">
        <v>152350</v>
      </c>
      <c r="Q478" s="259">
        <v>159492</v>
      </c>
      <c r="R478" s="259">
        <v>145900</v>
      </c>
      <c r="S478" s="259">
        <v>165319</v>
      </c>
      <c r="T478" s="259">
        <v>152602</v>
      </c>
      <c r="U478" s="259">
        <v>173790</v>
      </c>
      <c r="V478" s="259">
        <v>160422</v>
      </c>
      <c r="W478" s="259">
        <v>172485</v>
      </c>
      <c r="X478" s="259">
        <v>179525</v>
      </c>
      <c r="Y478" s="254" t="s">
        <v>569</v>
      </c>
      <c r="Z478" s="276" t="s">
        <v>540</v>
      </c>
      <c r="AA478" s="276"/>
    </row>
    <row r="479" spans="1:27" ht="12.2" customHeight="1">
      <c r="A479" s="278">
        <v>187</v>
      </c>
      <c r="B479" s="456" t="s">
        <v>572</v>
      </c>
      <c r="C479" s="443"/>
      <c r="D479" s="149" t="s">
        <v>362</v>
      </c>
      <c r="E479" s="259"/>
      <c r="F479" s="259"/>
      <c r="G479" s="259"/>
      <c r="H479" s="259"/>
      <c r="I479" s="259"/>
      <c r="J479" s="259"/>
      <c r="K479" s="259">
        <v>7</v>
      </c>
      <c r="L479" s="259">
        <v>10</v>
      </c>
      <c r="M479" s="259">
        <v>7</v>
      </c>
      <c r="N479" s="259">
        <v>10</v>
      </c>
      <c r="O479" s="259">
        <v>7</v>
      </c>
      <c r="P479" s="259">
        <v>11</v>
      </c>
      <c r="Q479" s="259">
        <v>7</v>
      </c>
      <c r="R479" s="259">
        <v>11</v>
      </c>
      <c r="S479" s="259">
        <v>7</v>
      </c>
      <c r="T479" s="259">
        <v>12</v>
      </c>
      <c r="U479" s="259">
        <v>7</v>
      </c>
      <c r="V479" s="259">
        <v>12</v>
      </c>
      <c r="W479" s="259">
        <v>8</v>
      </c>
      <c r="X479" s="259">
        <v>11</v>
      </c>
      <c r="Y479" s="254" t="s">
        <v>569</v>
      </c>
      <c r="Z479" s="276" t="s">
        <v>540</v>
      </c>
      <c r="AA479" s="276"/>
    </row>
    <row r="480" spans="1:27" ht="12.2" customHeight="1">
      <c r="A480" s="278">
        <v>188</v>
      </c>
      <c r="B480" s="442" t="s">
        <v>531</v>
      </c>
      <c r="C480" s="443"/>
      <c r="D480" s="132" t="s">
        <v>362</v>
      </c>
      <c r="E480" s="259"/>
      <c r="F480" s="259"/>
      <c r="G480" s="259"/>
      <c r="H480" s="259"/>
      <c r="I480" s="259"/>
      <c r="J480" s="259"/>
      <c r="K480" s="153" t="s">
        <v>87</v>
      </c>
      <c r="L480" s="153" t="s">
        <v>87</v>
      </c>
      <c r="M480" s="162" t="s">
        <v>87</v>
      </c>
      <c r="N480" s="162" t="s">
        <v>87</v>
      </c>
      <c r="O480" s="259">
        <v>189171</v>
      </c>
      <c r="P480" s="259">
        <v>192283</v>
      </c>
      <c r="Q480" s="259">
        <v>193871</v>
      </c>
      <c r="R480" s="259">
        <v>194764</v>
      </c>
      <c r="S480" s="259">
        <v>207965</v>
      </c>
      <c r="T480" s="259">
        <v>205675</v>
      </c>
      <c r="U480" s="259">
        <v>211174</v>
      </c>
      <c r="V480" s="259">
        <v>205302</v>
      </c>
      <c r="W480" s="259">
        <v>241660</v>
      </c>
      <c r="X480" s="259">
        <v>236907</v>
      </c>
      <c r="Y480" s="254" t="s">
        <v>569</v>
      </c>
      <c r="Z480" s="276" t="s">
        <v>540</v>
      </c>
      <c r="AA480" s="276"/>
    </row>
    <row r="481" spans="1:27" ht="12.2" customHeight="1">
      <c r="A481" s="278">
        <v>189</v>
      </c>
      <c r="B481" s="461" t="s">
        <v>385</v>
      </c>
      <c r="C481" s="443"/>
      <c r="D481" s="149" t="s">
        <v>362</v>
      </c>
      <c r="E481" s="259"/>
      <c r="F481" s="259"/>
      <c r="G481" s="259"/>
      <c r="H481" s="259"/>
      <c r="I481" s="259"/>
      <c r="J481" s="259"/>
      <c r="K481" s="153" t="s">
        <v>87</v>
      </c>
      <c r="L481" s="153" t="s">
        <v>87</v>
      </c>
      <c r="M481" s="162" t="s">
        <v>87</v>
      </c>
      <c r="N481" s="162" t="s">
        <v>87</v>
      </c>
      <c r="O481" s="259">
        <v>93</v>
      </c>
      <c r="P481" s="259">
        <v>137</v>
      </c>
      <c r="Q481" s="259">
        <v>159</v>
      </c>
      <c r="R481" s="259">
        <v>175</v>
      </c>
      <c r="S481" s="259">
        <v>279</v>
      </c>
      <c r="T481" s="259">
        <v>325</v>
      </c>
      <c r="U481" s="259">
        <v>159</v>
      </c>
      <c r="V481" s="259">
        <v>168</v>
      </c>
      <c r="W481" s="259">
        <f>20+70</f>
        <v>90</v>
      </c>
      <c r="X481" s="259">
        <f>15+82</f>
        <v>97</v>
      </c>
      <c r="Y481" s="254" t="s">
        <v>569</v>
      </c>
      <c r="Z481" s="276" t="s">
        <v>540</v>
      </c>
      <c r="AA481" s="276"/>
    </row>
    <row r="482" spans="1:27" ht="12.2" customHeight="1">
      <c r="A482" s="278">
        <v>190</v>
      </c>
      <c r="B482" s="461" t="s">
        <v>386</v>
      </c>
      <c r="C482" s="443"/>
      <c r="D482" s="149" t="s">
        <v>362</v>
      </c>
      <c r="E482" s="259"/>
      <c r="F482" s="259"/>
      <c r="G482" s="259"/>
      <c r="H482" s="259"/>
      <c r="I482" s="259"/>
      <c r="J482" s="259"/>
      <c r="K482" s="153" t="s">
        <v>87</v>
      </c>
      <c r="L482" s="153" t="s">
        <v>87</v>
      </c>
      <c r="M482" s="162" t="s">
        <v>87</v>
      </c>
      <c r="N482" s="162" t="s">
        <v>87</v>
      </c>
      <c r="O482" s="259">
        <v>53423</v>
      </c>
      <c r="P482" s="259">
        <v>13356</v>
      </c>
      <c r="Q482" s="259">
        <v>51489</v>
      </c>
      <c r="R482" s="259">
        <v>12872</v>
      </c>
      <c r="S482" s="259">
        <v>44750</v>
      </c>
      <c r="T482" s="259">
        <v>11187</v>
      </c>
      <c r="U482" s="259">
        <v>26799</v>
      </c>
      <c r="V482" s="259">
        <v>17866</v>
      </c>
      <c r="W482" s="259">
        <v>25000</v>
      </c>
      <c r="X482" s="259">
        <v>13463</v>
      </c>
      <c r="Y482" s="254" t="s">
        <v>569</v>
      </c>
      <c r="Z482" s="276" t="s">
        <v>540</v>
      </c>
      <c r="AA482" s="276"/>
    </row>
    <row r="483" spans="1:27" ht="12.2" customHeight="1">
      <c r="A483" s="278">
        <v>191</v>
      </c>
      <c r="B483" s="454" t="s">
        <v>561</v>
      </c>
      <c r="C483" s="443"/>
      <c r="D483" s="149" t="s">
        <v>362</v>
      </c>
      <c r="E483" s="259"/>
      <c r="F483" s="259"/>
      <c r="G483" s="259"/>
      <c r="H483" s="259"/>
      <c r="I483" s="259"/>
      <c r="J483" s="259"/>
      <c r="K483" s="259">
        <v>115</v>
      </c>
      <c r="L483" s="259">
        <v>163</v>
      </c>
      <c r="M483" s="259">
        <v>119</v>
      </c>
      <c r="N483" s="259">
        <v>171</v>
      </c>
      <c r="O483" s="259">
        <v>129</v>
      </c>
      <c r="P483" s="259">
        <v>186</v>
      </c>
      <c r="Q483" s="259">
        <v>126</v>
      </c>
      <c r="R483" s="259">
        <v>185</v>
      </c>
      <c r="S483" s="259">
        <v>131</v>
      </c>
      <c r="T483" s="259">
        <v>181</v>
      </c>
      <c r="U483" s="259">
        <v>136</v>
      </c>
      <c r="V483" s="259">
        <v>177</v>
      </c>
      <c r="W483" s="259">
        <v>137</v>
      </c>
      <c r="X483" s="259">
        <v>172</v>
      </c>
      <c r="Y483" s="254" t="s">
        <v>569</v>
      </c>
      <c r="Z483" s="276" t="s">
        <v>540</v>
      </c>
      <c r="AA483" s="276"/>
    </row>
    <row r="484" spans="1:27" ht="12.2" customHeight="1">
      <c r="A484" s="278">
        <v>192</v>
      </c>
      <c r="B484" s="454" t="s">
        <v>562</v>
      </c>
      <c r="C484" s="443"/>
      <c r="D484" s="149" t="s">
        <v>362</v>
      </c>
      <c r="E484" s="170"/>
      <c r="F484" s="170"/>
      <c r="G484" s="128"/>
      <c r="H484" s="128"/>
      <c r="I484" s="128"/>
      <c r="J484" s="128"/>
      <c r="K484" s="259">
        <v>4</v>
      </c>
      <c r="L484" s="259">
        <v>6</v>
      </c>
      <c r="M484" s="259">
        <v>4</v>
      </c>
      <c r="N484" s="259">
        <v>6</v>
      </c>
      <c r="O484" s="259">
        <v>4</v>
      </c>
      <c r="P484" s="259">
        <v>6</v>
      </c>
      <c r="Q484" s="259">
        <v>5</v>
      </c>
      <c r="R484" s="259">
        <v>5</v>
      </c>
      <c r="S484" s="259">
        <v>1</v>
      </c>
      <c r="T484" s="259">
        <v>9</v>
      </c>
      <c r="U484" s="259">
        <v>3</v>
      </c>
      <c r="V484" s="259">
        <v>7</v>
      </c>
      <c r="W484" s="259">
        <v>2</v>
      </c>
      <c r="X484" s="259">
        <v>8</v>
      </c>
      <c r="Y484" s="254" t="s">
        <v>569</v>
      </c>
      <c r="Z484" s="276" t="s">
        <v>540</v>
      </c>
      <c r="AA484" s="276"/>
    </row>
    <row r="485" spans="1:27" ht="12.2" customHeight="1">
      <c r="A485" s="278">
        <v>193</v>
      </c>
      <c r="B485" s="461" t="s">
        <v>584</v>
      </c>
      <c r="C485" s="443"/>
      <c r="D485" s="149" t="s">
        <v>362</v>
      </c>
      <c r="E485" s="259"/>
      <c r="F485" s="259"/>
      <c r="G485" s="259"/>
      <c r="H485" s="259"/>
      <c r="I485" s="259"/>
      <c r="J485" s="259"/>
      <c r="K485" s="153" t="s">
        <v>87</v>
      </c>
      <c r="L485" s="153" t="s">
        <v>87</v>
      </c>
      <c r="M485" s="162" t="s">
        <v>87</v>
      </c>
      <c r="N485" s="162" t="s">
        <v>87</v>
      </c>
      <c r="O485" s="259">
        <v>1</v>
      </c>
      <c r="P485" s="259">
        <v>1</v>
      </c>
      <c r="Q485" s="259">
        <v>0</v>
      </c>
      <c r="R485" s="259">
        <v>1</v>
      </c>
      <c r="S485" s="259">
        <v>0</v>
      </c>
      <c r="T485" s="259">
        <v>1</v>
      </c>
      <c r="U485" s="259">
        <v>0</v>
      </c>
      <c r="V485" s="259">
        <v>0</v>
      </c>
      <c r="W485" s="259">
        <v>0</v>
      </c>
      <c r="X485" s="259">
        <v>0</v>
      </c>
      <c r="Y485" s="254" t="s">
        <v>569</v>
      </c>
      <c r="Z485" s="276" t="s">
        <v>540</v>
      </c>
      <c r="AA485" s="276"/>
    </row>
    <row r="486" spans="1:27" ht="12.2" customHeight="1">
      <c r="A486" s="278">
        <v>194</v>
      </c>
      <c r="B486" s="461" t="s">
        <v>573</v>
      </c>
      <c r="C486" s="443"/>
      <c r="D486" s="149" t="s">
        <v>362</v>
      </c>
      <c r="E486" s="170"/>
      <c r="F486" s="170"/>
      <c r="G486" s="128"/>
      <c r="H486" s="128"/>
      <c r="I486" s="128"/>
      <c r="J486" s="128"/>
      <c r="K486" s="209">
        <v>26</v>
      </c>
      <c r="L486" s="209">
        <v>44</v>
      </c>
      <c r="M486" s="420">
        <v>27</v>
      </c>
      <c r="N486" s="420">
        <v>43</v>
      </c>
      <c r="O486" s="259">
        <v>37</v>
      </c>
      <c r="P486" s="259">
        <v>53</v>
      </c>
      <c r="Q486" s="259">
        <v>35</v>
      </c>
      <c r="R486" s="259">
        <v>54</v>
      </c>
      <c r="S486" s="259">
        <v>38</v>
      </c>
      <c r="T486" s="259">
        <v>56</v>
      </c>
      <c r="U486" s="259">
        <v>38</v>
      </c>
      <c r="V486" s="259">
        <v>60</v>
      </c>
      <c r="W486" s="259">
        <v>37</v>
      </c>
      <c r="X486" s="259">
        <v>40</v>
      </c>
      <c r="Y486" s="254" t="s">
        <v>569</v>
      </c>
      <c r="Z486" s="276" t="s">
        <v>540</v>
      </c>
      <c r="AA486" s="276"/>
    </row>
    <row r="487" spans="1:27" ht="12.2" customHeight="1">
      <c r="A487" s="278">
        <v>195</v>
      </c>
      <c r="B487" s="442" t="s">
        <v>532</v>
      </c>
      <c r="C487" s="443"/>
      <c r="D487" s="149" t="s">
        <v>362</v>
      </c>
      <c r="E487" s="259"/>
      <c r="F487" s="259"/>
      <c r="G487" s="259"/>
      <c r="H487" s="259"/>
      <c r="I487" s="259"/>
      <c r="J487" s="259"/>
      <c r="K487" s="259">
        <v>9</v>
      </c>
      <c r="L487" s="259">
        <v>14</v>
      </c>
      <c r="M487" s="259">
        <v>9</v>
      </c>
      <c r="N487" s="259">
        <v>14</v>
      </c>
      <c r="O487" s="259">
        <v>9</v>
      </c>
      <c r="P487" s="259">
        <v>14</v>
      </c>
      <c r="Q487" s="259">
        <v>9</v>
      </c>
      <c r="R487" s="259">
        <v>14</v>
      </c>
      <c r="S487" s="259">
        <v>10</v>
      </c>
      <c r="T487" s="259">
        <v>13</v>
      </c>
      <c r="U487" s="259">
        <v>10</v>
      </c>
      <c r="V487" s="259">
        <v>13</v>
      </c>
      <c r="W487" s="259">
        <v>11</v>
      </c>
      <c r="X487" s="259">
        <v>12</v>
      </c>
      <c r="Y487" s="254" t="s">
        <v>569</v>
      </c>
      <c r="Z487" s="276" t="s">
        <v>540</v>
      </c>
      <c r="AA487" s="276"/>
    </row>
    <row r="488" spans="1:27" ht="12.2" customHeight="1">
      <c r="A488" s="278">
        <v>196</v>
      </c>
      <c r="B488" s="461" t="s">
        <v>387</v>
      </c>
      <c r="C488" s="443"/>
      <c r="D488" s="149" t="s">
        <v>362</v>
      </c>
      <c r="E488" s="259"/>
      <c r="F488" s="259"/>
      <c r="G488" s="259"/>
      <c r="H488" s="259"/>
      <c r="I488" s="259"/>
      <c r="J488" s="259"/>
      <c r="K488" s="153" t="s">
        <v>87</v>
      </c>
      <c r="L488" s="153" t="s">
        <v>87</v>
      </c>
      <c r="M488" s="162" t="s">
        <v>87</v>
      </c>
      <c r="N488" s="162" t="s">
        <v>87</v>
      </c>
      <c r="O488" s="259">
        <v>975</v>
      </c>
      <c r="P488" s="259">
        <v>653</v>
      </c>
      <c r="Q488" s="259">
        <v>1022</v>
      </c>
      <c r="R488" s="259">
        <v>663</v>
      </c>
      <c r="S488" s="259">
        <v>1021</v>
      </c>
      <c r="T488" s="259">
        <v>678</v>
      </c>
      <c r="U488" s="259">
        <v>1033</v>
      </c>
      <c r="V488" s="259">
        <v>690</v>
      </c>
      <c r="W488" s="259">
        <v>674</v>
      </c>
      <c r="X488" s="259">
        <v>972</v>
      </c>
      <c r="Y488" s="254" t="s">
        <v>569</v>
      </c>
      <c r="Z488" s="276" t="s">
        <v>540</v>
      </c>
      <c r="AA488" s="276"/>
    </row>
    <row r="489" spans="1:27" ht="12.2" customHeight="1">
      <c r="A489" s="278">
        <v>197</v>
      </c>
      <c r="B489" s="442" t="s">
        <v>538</v>
      </c>
      <c r="C489" s="443"/>
      <c r="D489" s="149" t="s">
        <v>362</v>
      </c>
      <c r="E489" s="259"/>
      <c r="F489" s="259"/>
      <c r="G489" s="259"/>
      <c r="H489" s="259"/>
      <c r="I489" s="259"/>
      <c r="J489" s="259"/>
      <c r="K489" s="153" t="s">
        <v>87</v>
      </c>
      <c r="L489" s="153" t="s">
        <v>87</v>
      </c>
      <c r="M489" s="162" t="s">
        <v>87</v>
      </c>
      <c r="N489" s="162" t="s">
        <v>87</v>
      </c>
      <c r="O489" s="208">
        <v>4874</v>
      </c>
      <c r="P489" s="208">
        <v>6668</v>
      </c>
      <c r="Q489" s="208">
        <v>4975</v>
      </c>
      <c r="R489" s="208">
        <v>6701</v>
      </c>
      <c r="S489" s="208">
        <v>5056</v>
      </c>
      <c r="T489" s="208">
        <v>6812</v>
      </c>
      <c r="U489" s="208">
        <v>5085</v>
      </c>
      <c r="V489" s="208">
        <v>6821</v>
      </c>
      <c r="W489" s="208">
        <v>5732</v>
      </c>
      <c r="X489" s="208">
        <v>8641</v>
      </c>
      <c r="Y489" s="254" t="s">
        <v>569</v>
      </c>
      <c r="Z489" s="276" t="s">
        <v>540</v>
      </c>
      <c r="AA489" s="276"/>
    </row>
    <row r="490" spans="1:27" ht="12.2" customHeight="1">
      <c r="A490" s="278">
        <v>198</v>
      </c>
      <c r="B490" s="442" t="s">
        <v>537</v>
      </c>
      <c r="C490" s="443"/>
      <c r="D490" s="149" t="s">
        <v>362</v>
      </c>
      <c r="E490" s="259"/>
      <c r="F490" s="259"/>
      <c r="G490" s="259"/>
      <c r="H490" s="259"/>
      <c r="I490" s="259"/>
      <c r="J490" s="259"/>
      <c r="K490" s="153" t="s">
        <v>87</v>
      </c>
      <c r="L490" s="153" t="s">
        <v>87</v>
      </c>
      <c r="M490" s="162" t="s">
        <v>87</v>
      </c>
      <c r="N490" s="162" t="s">
        <v>87</v>
      </c>
      <c r="O490" s="208">
        <v>18</v>
      </c>
      <c r="P490" s="208">
        <v>2</v>
      </c>
      <c r="Q490" s="208">
        <v>18</v>
      </c>
      <c r="R490" s="208">
        <v>2</v>
      </c>
      <c r="S490" s="208">
        <v>19</v>
      </c>
      <c r="T490" s="208">
        <v>3</v>
      </c>
      <c r="U490" s="208">
        <v>13</v>
      </c>
      <c r="V490" s="208">
        <v>2</v>
      </c>
      <c r="W490" s="208">
        <v>15</v>
      </c>
      <c r="X490" s="208">
        <v>3</v>
      </c>
      <c r="Y490" s="254" t="s">
        <v>569</v>
      </c>
      <c r="Z490" s="276" t="s">
        <v>540</v>
      </c>
      <c r="AA490" s="276"/>
    </row>
    <row r="491" spans="1:27" ht="12.2" customHeight="1">
      <c r="A491" s="278">
        <v>199</v>
      </c>
      <c r="B491" s="461" t="s">
        <v>388</v>
      </c>
      <c r="C491" s="443"/>
      <c r="D491" s="149" t="s">
        <v>362</v>
      </c>
      <c r="E491" s="259"/>
      <c r="F491" s="259"/>
      <c r="G491" s="259"/>
      <c r="H491" s="259"/>
      <c r="I491" s="259"/>
      <c r="J491" s="259"/>
      <c r="K491" s="153" t="s">
        <v>87</v>
      </c>
      <c r="L491" s="153" t="s">
        <v>87</v>
      </c>
      <c r="M491" s="162" t="s">
        <v>87</v>
      </c>
      <c r="N491" s="162" t="s">
        <v>87</v>
      </c>
      <c r="O491" s="208">
        <v>927</v>
      </c>
      <c r="P491" s="208">
        <v>867</v>
      </c>
      <c r="Q491" s="208">
        <v>1869</v>
      </c>
      <c r="R491" s="208">
        <v>1809</v>
      </c>
      <c r="S491" s="208">
        <v>2131</v>
      </c>
      <c r="T491" s="208">
        <v>2065</v>
      </c>
      <c r="U491" s="208">
        <v>2011</v>
      </c>
      <c r="V491" s="208">
        <v>1931</v>
      </c>
      <c r="W491" s="208">
        <v>1110</v>
      </c>
      <c r="X491" s="208">
        <v>909</v>
      </c>
      <c r="Y491" s="254" t="s">
        <v>569</v>
      </c>
      <c r="Z491" s="276" t="s">
        <v>540</v>
      </c>
      <c r="AA491" s="276"/>
    </row>
    <row r="492" spans="1:27" ht="12.2" customHeight="1">
      <c r="A492" s="278">
        <v>200</v>
      </c>
      <c r="B492" s="462" t="s">
        <v>389</v>
      </c>
      <c r="C492" s="443"/>
      <c r="D492" s="149" t="s">
        <v>362</v>
      </c>
      <c r="E492" s="180"/>
      <c r="F492" s="180"/>
      <c r="G492" s="180"/>
      <c r="H492" s="180"/>
      <c r="I492" s="180"/>
      <c r="J492" s="180"/>
      <c r="K492" s="153" t="s">
        <v>87</v>
      </c>
      <c r="L492" s="153" t="s">
        <v>87</v>
      </c>
      <c r="M492" s="162" t="s">
        <v>87</v>
      </c>
      <c r="N492" s="162" t="s">
        <v>87</v>
      </c>
      <c r="O492" s="208">
        <v>1043</v>
      </c>
      <c r="P492" s="208">
        <v>1629</v>
      </c>
      <c r="Q492" s="208">
        <v>1189</v>
      </c>
      <c r="R492" s="208">
        <v>1690</v>
      </c>
      <c r="S492" s="208">
        <v>1299</v>
      </c>
      <c r="T492" s="208">
        <v>1792</v>
      </c>
      <c r="U492" s="208">
        <v>1359</v>
      </c>
      <c r="V492" s="208">
        <v>1878</v>
      </c>
      <c r="W492" s="208">
        <v>1356</v>
      </c>
      <c r="X492" s="208">
        <v>1881</v>
      </c>
      <c r="Y492" s="254" t="s">
        <v>569</v>
      </c>
      <c r="Z492" s="276" t="s">
        <v>540</v>
      </c>
      <c r="AA492" s="276"/>
    </row>
    <row r="493" spans="1:27" ht="12.2" customHeight="1">
      <c r="A493" s="278">
        <v>201</v>
      </c>
      <c r="B493" s="463" t="s">
        <v>533</v>
      </c>
      <c r="C493" s="443"/>
      <c r="D493" s="149" t="s">
        <v>362</v>
      </c>
      <c r="E493" s="180"/>
      <c r="F493" s="180"/>
      <c r="G493" s="180"/>
      <c r="H493" s="180"/>
      <c r="I493" s="180"/>
      <c r="J493" s="180"/>
      <c r="K493" s="259">
        <v>0</v>
      </c>
      <c r="L493" s="259">
        <v>0</v>
      </c>
      <c r="M493" s="259">
        <v>0</v>
      </c>
      <c r="N493" s="259">
        <v>0</v>
      </c>
      <c r="O493" s="208">
        <v>10</v>
      </c>
      <c r="P493" s="208">
        <v>0</v>
      </c>
      <c r="Q493" s="208">
        <v>9</v>
      </c>
      <c r="R493" s="208">
        <v>1</v>
      </c>
      <c r="S493" s="208">
        <v>9</v>
      </c>
      <c r="T493" s="208">
        <v>1</v>
      </c>
      <c r="U493" s="208">
        <v>5</v>
      </c>
      <c r="V493" s="208">
        <v>3</v>
      </c>
      <c r="W493" s="208">
        <v>0</v>
      </c>
      <c r="X493" s="208">
        <v>0</v>
      </c>
      <c r="Y493" s="254" t="s">
        <v>569</v>
      </c>
      <c r="Z493" s="276" t="s">
        <v>540</v>
      </c>
      <c r="AA493" s="276"/>
    </row>
    <row r="494" spans="1:27" ht="12.2" customHeight="1">
      <c r="A494" s="278">
        <v>202</v>
      </c>
      <c r="B494" s="442" t="s">
        <v>534</v>
      </c>
      <c r="C494" s="443"/>
      <c r="D494" s="149" t="s">
        <v>362</v>
      </c>
      <c r="E494" s="259"/>
      <c r="F494" s="259"/>
      <c r="G494" s="259"/>
      <c r="H494" s="259"/>
      <c r="I494" s="259"/>
      <c r="J494" s="259"/>
      <c r="K494" s="153" t="s">
        <v>87</v>
      </c>
      <c r="L494" s="153" t="s">
        <v>87</v>
      </c>
      <c r="M494" s="162" t="s">
        <v>87</v>
      </c>
      <c r="N494" s="162" t="s">
        <v>87</v>
      </c>
      <c r="O494" s="208">
        <v>38</v>
      </c>
      <c r="P494" s="208">
        <v>66</v>
      </c>
      <c r="Q494" s="208">
        <v>165</v>
      </c>
      <c r="R494" s="208">
        <v>292</v>
      </c>
      <c r="S494" s="208">
        <v>173</v>
      </c>
      <c r="T494" s="208">
        <v>299</v>
      </c>
      <c r="U494" s="208">
        <v>172</v>
      </c>
      <c r="V494" s="208">
        <v>301</v>
      </c>
      <c r="W494" s="208">
        <v>351</v>
      </c>
      <c r="X494" s="208">
        <v>69</v>
      </c>
      <c r="Y494" s="254" t="s">
        <v>569</v>
      </c>
      <c r="Z494" s="276" t="s">
        <v>540</v>
      </c>
      <c r="AA494" s="276"/>
    </row>
    <row r="495" spans="1:27" ht="12.2" customHeight="1">
      <c r="A495" s="278">
        <v>203</v>
      </c>
      <c r="B495" s="464" t="s">
        <v>568</v>
      </c>
      <c r="C495" s="459"/>
      <c r="D495" s="149" t="s">
        <v>362</v>
      </c>
      <c r="E495" s="180"/>
      <c r="F495" s="180"/>
      <c r="G495" s="180"/>
      <c r="H495" s="180"/>
      <c r="I495" s="180"/>
      <c r="J495" s="180"/>
      <c r="K495" s="209">
        <v>288175</v>
      </c>
      <c r="L495" s="209">
        <v>265609</v>
      </c>
      <c r="M495" s="420">
        <v>250710</v>
      </c>
      <c r="N495" s="420">
        <v>271404</v>
      </c>
      <c r="O495" s="420">
        <v>242719</v>
      </c>
      <c r="P495" s="420">
        <v>262717</v>
      </c>
      <c r="Q495" s="259">
        <v>237135</v>
      </c>
      <c r="R495" s="259">
        <v>256137</v>
      </c>
      <c r="S495" s="259">
        <v>229824</v>
      </c>
      <c r="T495" s="259">
        <v>247768</v>
      </c>
      <c r="U495" s="259">
        <v>222861</v>
      </c>
      <c r="V495" s="259">
        <v>240150</v>
      </c>
      <c r="W495" s="259">
        <v>215785</v>
      </c>
      <c r="X495" s="259">
        <v>232749</v>
      </c>
      <c r="Y495" s="254" t="s">
        <v>569</v>
      </c>
      <c r="Z495" s="276" t="s">
        <v>540</v>
      </c>
      <c r="AA495" s="276"/>
    </row>
    <row r="496" spans="1:27" ht="12.2" customHeight="1">
      <c r="A496" s="278">
        <v>204</v>
      </c>
      <c r="B496" s="440" t="s">
        <v>815</v>
      </c>
      <c r="C496" s="459"/>
      <c r="D496" s="149" t="s">
        <v>362</v>
      </c>
      <c r="E496" s="180"/>
      <c r="F496" s="180"/>
      <c r="G496" s="180"/>
      <c r="H496" s="180"/>
      <c r="I496" s="180"/>
      <c r="J496" s="180"/>
      <c r="K496" s="259">
        <v>0</v>
      </c>
      <c r="L496" s="259">
        <v>0</v>
      </c>
      <c r="M496" s="259">
        <v>0</v>
      </c>
      <c r="N496" s="259">
        <v>0</v>
      </c>
      <c r="O496" s="259">
        <v>0</v>
      </c>
      <c r="P496" s="259">
        <v>0</v>
      </c>
      <c r="Q496" s="259">
        <v>349</v>
      </c>
      <c r="R496" s="259">
        <v>393</v>
      </c>
      <c r="S496" s="259">
        <v>632</v>
      </c>
      <c r="T496" s="259">
        <v>713</v>
      </c>
      <c r="U496" s="259">
        <v>1147</v>
      </c>
      <c r="V496" s="259">
        <v>1270</v>
      </c>
      <c r="W496" s="259">
        <v>1228</v>
      </c>
      <c r="X496" s="203">
        <v>1385</v>
      </c>
      <c r="Y496" s="275" t="s">
        <v>569</v>
      </c>
      <c r="Z496" s="276" t="s">
        <v>540</v>
      </c>
      <c r="AA496" s="276"/>
    </row>
    <row r="497" spans="1:27" ht="12.2" customHeight="1">
      <c r="A497" s="447">
        <v>205</v>
      </c>
      <c r="B497" s="440" t="s">
        <v>816</v>
      </c>
      <c r="C497" s="459"/>
      <c r="D497" s="439" t="s">
        <v>362</v>
      </c>
      <c r="E497" s="180"/>
      <c r="F497" s="180"/>
      <c r="G497" s="180"/>
      <c r="H497" s="180"/>
      <c r="I497" s="180"/>
      <c r="J497" s="180"/>
      <c r="K497" s="259">
        <v>0</v>
      </c>
      <c r="L497" s="259">
        <v>0</v>
      </c>
      <c r="M497" s="444">
        <v>0</v>
      </c>
      <c r="N497" s="444">
        <v>0</v>
      </c>
      <c r="O497" s="444">
        <v>0</v>
      </c>
      <c r="P497" s="444">
        <v>0</v>
      </c>
      <c r="Q497" s="444">
        <v>169</v>
      </c>
      <c r="R497" s="444">
        <v>176</v>
      </c>
      <c r="S497" s="444">
        <v>140</v>
      </c>
      <c r="T497" s="444">
        <v>152</v>
      </c>
      <c r="U497" s="444">
        <v>41</v>
      </c>
      <c r="V497" s="444">
        <v>59</v>
      </c>
      <c r="W497" s="444">
        <v>46</v>
      </c>
      <c r="X497" s="465">
        <v>40</v>
      </c>
      <c r="Y497" s="466" t="s">
        <v>569</v>
      </c>
      <c r="Z497" s="446" t="s">
        <v>540</v>
      </c>
      <c r="AA497" s="276"/>
    </row>
    <row r="498" spans="1:27" ht="12.2" customHeight="1">
      <c r="A498" s="278">
        <v>206</v>
      </c>
      <c r="B498" s="461" t="s">
        <v>390</v>
      </c>
      <c r="C498" s="443"/>
      <c r="D498" s="149" t="s">
        <v>362</v>
      </c>
      <c r="E498" s="170"/>
      <c r="F498" s="170"/>
      <c r="G498" s="180"/>
      <c r="H498" s="180"/>
      <c r="I498" s="180"/>
      <c r="J498" s="180"/>
      <c r="K498" s="260" t="s">
        <v>87</v>
      </c>
      <c r="L498" s="260" t="s">
        <v>87</v>
      </c>
      <c r="M498" s="422" t="s">
        <v>87</v>
      </c>
      <c r="N498" s="422" t="s">
        <v>87</v>
      </c>
      <c r="O498" s="422" t="s">
        <v>87</v>
      </c>
      <c r="P498" s="422" t="s">
        <v>87</v>
      </c>
      <c r="Q498" s="279">
        <v>487</v>
      </c>
      <c r="R498" s="279">
        <v>1075</v>
      </c>
      <c r="S498" s="279">
        <v>468</v>
      </c>
      <c r="T498" s="279">
        <v>1060</v>
      </c>
      <c r="U498" s="279">
        <v>535</v>
      </c>
      <c r="V498" s="279">
        <v>1078</v>
      </c>
      <c r="W498" s="279">
        <v>553</v>
      </c>
      <c r="X498" s="279">
        <v>1247</v>
      </c>
      <c r="Y498" s="254" t="s">
        <v>569</v>
      </c>
      <c r="Z498" s="276" t="s">
        <v>540</v>
      </c>
      <c r="AA498" s="276"/>
    </row>
    <row r="499" spans="1:27" ht="12.2" customHeight="1">
      <c r="A499" s="278">
        <v>207</v>
      </c>
      <c r="B499" s="454" t="s">
        <v>417</v>
      </c>
      <c r="C499" s="443"/>
      <c r="D499" s="149" t="s">
        <v>362</v>
      </c>
      <c r="E499" s="259"/>
      <c r="F499" s="259"/>
      <c r="G499" s="259"/>
      <c r="H499" s="259"/>
      <c r="I499" s="259"/>
      <c r="J499" s="259"/>
      <c r="K499" s="260" t="s">
        <v>87</v>
      </c>
      <c r="L499" s="260" t="s">
        <v>87</v>
      </c>
      <c r="M499" s="422" t="s">
        <v>87</v>
      </c>
      <c r="N499" s="422" t="s">
        <v>87</v>
      </c>
      <c r="O499" s="422" t="s">
        <v>87</v>
      </c>
      <c r="P499" s="422" t="s">
        <v>87</v>
      </c>
      <c r="Q499" s="279">
        <v>400</v>
      </c>
      <c r="R499" s="261">
        <v>895</v>
      </c>
      <c r="S499" s="279">
        <v>394</v>
      </c>
      <c r="T499" s="261">
        <v>982</v>
      </c>
      <c r="U499" s="261">
        <v>414</v>
      </c>
      <c r="V499" s="261">
        <v>1029</v>
      </c>
      <c r="W499" s="261">
        <v>463</v>
      </c>
      <c r="X499" s="261">
        <v>1117</v>
      </c>
      <c r="Y499" s="254" t="s">
        <v>569</v>
      </c>
      <c r="Z499" s="276" t="s">
        <v>540</v>
      </c>
      <c r="AA499" s="276"/>
    </row>
    <row r="500" spans="1:27" ht="12.2" customHeight="1">
      <c r="A500" s="278">
        <v>208</v>
      </c>
      <c r="B500" s="454" t="s">
        <v>418</v>
      </c>
      <c r="C500" s="443"/>
      <c r="D500" s="149" t="s">
        <v>371</v>
      </c>
      <c r="E500" s="259"/>
      <c r="F500" s="259"/>
      <c r="G500" s="259"/>
      <c r="H500" s="259"/>
      <c r="I500" s="259"/>
      <c r="J500" s="259"/>
      <c r="K500" s="279">
        <v>0</v>
      </c>
      <c r="L500" s="279">
        <v>0</v>
      </c>
      <c r="M500" s="279">
        <v>0</v>
      </c>
      <c r="N500" s="279">
        <v>0</v>
      </c>
      <c r="O500" s="279">
        <v>0</v>
      </c>
      <c r="P500" s="279">
        <v>0</v>
      </c>
      <c r="Q500" s="279">
        <v>159630</v>
      </c>
      <c r="R500" s="279">
        <v>156437</v>
      </c>
      <c r="S500" s="279">
        <v>131557</v>
      </c>
      <c r="T500" s="279">
        <v>135237</v>
      </c>
      <c r="U500" s="279">
        <v>129656</v>
      </c>
      <c r="V500" s="279">
        <v>131774</v>
      </c>
      <c r="W500" s="279">
        <v>122873</v>
      </c>
      <c r="X500" s="279">
        <v>129161</v>
      </c>
      <c r="Y500" s="254" t="s">
        <v>569</v>
      </c>
      <c r="Z500" s="276" t="s">
        <v>540</v>
      </c>
      <c r="AA500" s="276"/>
    </row>
    <row r="501" spans="1:27" ht="12.2" customHeight="1">
      <c r="A501" s="447">
        <v>209</v>
      </c>
      <c r="B501" s="454" t="s">
        <v>419</v>
      </c>
      <c r="C501" s="443"/>
      <c r="D501" s="439" t="s">
        <v>371</v>
      </c>
      <c r="E501" s="259"/>
      <c r="F501" s="259"/>
      <c r="G501" s="259"/>
      <c r="H501" s="259"/>
      <c r="I501" s="259"/>
      <c r="J501" s="259"/>
      <c r="K501" s="279">
        <v>0</v>
      </c>
      <c r="L501" s="279">
        <v>0</v>
      </c>
      <c r="M501" s="467">
        <v>0</v>
      </c>
      <c r="N501" s="467">
        <v>0</v>
      </c>
      <c r="O501" s="467">
        <v>0</v>
      </c>
      <c r="P501" s="467">
        <v>0</v>
      </c>
      <c r="Q501" s="467">
        <v>0</v>
      </c>
      <c r="R501" s="467">
        <v>0</v>
      </c>
      <c r="S501" s="467">
        <v>1062</v>
      </c>
      <c r="T501" s="467">
        <v>1398</v>
      </c>
      <c r="U501" s="467">
        <v>858</v>
      </c>
      <c r="V501" s="467">
        <v>935</v>
      </c>
      <c r="W501" s="467">
        <v>741</v>
      </c>
      <c r="X501" s="467">
        <v>968</v>
      </c>
      <c r="Y501" s="466" t="s">
        <v>569</v>
      </c>
      <c r="Z501" s="446" t="s">
        <v>540</v>
      </c>
      <c r="AA501" s="276"/>
    </row>
    <row r="502" spans="1:27" ht="12.2" customHeight="1">
      <c r="A502" s="278">
        <v>210</v>
      </c>
      <c r="B502" s="455" t="s">
        <v>734</v>
      </c>
      <c r="C502" s="443"/>
      <c r="D502" s="149" t="s">
        <v>362</v>
      </c>
      <c r="E502" s="259"/>
      <c r="F502" s="259"/>
      <c r="G502" s="259"/>
      <c r="H502" s="259"/>
      <c r="I502" s="259"/>
      <c r="J502" s="259"/>
      <c r="K502" s="368">
        <v>14</v>
      </c>
      <c r="L502" s="368">
        <v>24</v>
      </c>
      <c r="M502" s="471">
        <v>15</v>
      </c>
      <c r="N502" s="471">
        <v>23</v>
      </c>
      <c r="O502" s="471">
        <v>7</v>
      </c>
      <c r="P502" s="471">
        <v>12</v>
      </c>
      <c r="Q502" s="279">
        <v>8</v>
      </c>
      <c r="R502" s="279">
        <v>11</v>
      </c>
      <c r="S502" s="279">
        <v>8</v>
      </c>
      <c r="T502" s="279">
        <v>15</v>
      </c>
      <c r="U502" s="279">
        <v>8</v>
      </c>
      <c r="V502" s="279">
        <v>15</v>
      </c>
      <c r="W502" s="279">
        <v>12</v>
      </c>
      <c r="X502" s="279">
        <v>13</v>
      </c>
      <c r="Y502" s="254" t="s">
        <v>569</v>
      </c>
      <c r="Z502" s="276" t="s">
        <v>540</v>
      </c>
      <c r="AA502" s="276"/>
    </row>
    <row r="503" spans="1:27" ht="12.2" customHeight="1">
      <c r="A503" s="278">
        <v>211</v>
      </c>
      <c r="B503" s="455" t="s">
        <v>733</v>
      </c>
      <c r="C503" s="443"/>
      <c r="D503" s="149" t="s">
        <v>362</v>
      </c>
      <c r="E503" s="259"/>
      <c r="F503" s="259"/>
      <c r="G503" s="259"/>
      <c r="H503" s="259"/>
      <c r="I503" s="259"/>
      <c r="J503" s="259"/>
      <c r="K503" s="260" t="s">
        <v>87</v>
      </c>
      <c r="L503" s="260" t="s">
        <v>87</v>
      </c>
      <c r="M503" s="422" t="s">
        <v>87</v>
      </c>
      <c r="N503" s="422" t="s">
        <v>87</v>
      </c>
      <c r="O503" s="279">
        <v>188</v>
      </c>
      <c r="P503" s="279">
        <v>169</v>
      </c>
      <c r="Q503" s="279">
        <v>183</v>
      </c>
      <c r="R503" s="279">
        <v>163</v>
      </c>
      <c r="S503" s="279">
        <v>179</v>
      </c>
      <c r="T503" s="279">
        <v>172</v>
      </c>
      <c r="U503" s="279">
        <v>202</v>
      </c>
      <c r="V503" s="279">
        <v>179</v>
      </c>
      <c r="W503" s="279">
        <v>184</v>
      </c>
      <c r="X503" s="279">
        <v>162</v>
      </c>
      <c r="Y503" s="254" t="s">
        <v>569</v>
      </c>
      <c r="Z503" s="276" t="s">
        <v>540</v>
      </c>
      <c r="AA503" s="276"/>
    </row>
    <row r="504" spans="1:27" ht="12.2" customHeight="1">
      <c r="A504" s="278">
        <v>212</v>
      </c>
      <c r="B504" s="455" t="s">
        <v>732</v>
      </c>
      <c r="C504" s="443"/>
      <c r="D504" s="149" t="s">
        <v>362</v>
      </c>
      <c r="E504" s="163"/>
      <c r="F504" s="163"/>
      <c r="G504" s="163"/>
      <c r="H504" s="163"/>
      <c r="I504" s="163"/>
      <c r="J504" s="163"/>
      <c r="K504" s="260" t="s">
        <v>87</v>
      </c>
      <c r="L504" s="260" t="s">
        <v>87</v>
      </c>
      <c r="M504" s="422" t="s">
        <v>87</v>
      </c>
      <c r="N504" s="422" t="s">
        <v>87</v>
      </c>
      <c r="O504" s="279">
        <v>18</v>
      </c>
      <c r="P504" s="279">
        <v>9</v>
      </c>
      <c r="Q504" s="279">
        <v>18</v>
      </c>
      <c r="R504" s="279">
        <v>9</v>
      </c>
      <c r="S504" s="279">
        <v>16</v>
      </c>
      <c r="T504" s="279">
        <v>11</v>
      </c>
      <c r="U504" s="279">
        <v>17</v>
      </c>
      <c r="V504" s="279">
        <v>10</v>
      </c>
      <c r="W504" s="279">
        <v>16</v>
      </c>
      <c r="X504" s="279">
        <v>11</v>
      </c>
      <c r="Y504" s="254" t="s">
        <v>569</v>
      </c>
      <c r="Z504" s="276" t="s">
        <v>540</v>
      </c>
      <c r="AA504" s="276"/>
    </row>
    <row r="505" spans="1:27" ht="12.2" customHeight="1">
      <c r="A505" s="278">
        <v>213</v>
      </c>
      <c r="B505" s="454" t="s">
        <v>420</v>
      </c>
      <c r="C505" s="443"/>
      <c r="D505" s="149" t="s">
        <v>372</v>
      </c>
      <c r="E505" s="259"/>
      <c r="F505" s="259"/>
      <c r="G505" s="259"/>
      <c r="H505" s="259"/>
      <c r="I505" s="259"/>
      <c r="J505" s="259"/>
      <c r="K505" s="260" t="s">
        <v>87</v>
      </c>
      <c r="L505" s="260" t="s">
        <v>87</v>
      </c>
      <c r="M505" s="422" t="s">
        <v>87</v>
      </c>
      <c r="N505" s="422" t="s">
        <v>87</v>
      </c>
      <c r="O505" s="279">
        <v>66</v>
      </c>
      <c r="P505" s="279">
        <v>5</v>
      </c>
      <c r="Q505" s="279">
        <v>62</v>
      </c>
      <c r="R505" s="279">
        <v>6</v>
      </c>
      <c r="S505" s="279">
        <v>73</v>
      </c>
      <c r="T505" s="279">
        <v>7</v>
      </c>
      <c r="U505" s="279">
        <v>63</v>
      </c>
      <c r="V505" s="279">
        <v>3</v>
      </c>
      <c r="W505" s="279">
        <v>68</v>
      </c>
      <c r="X505" s="279">
        <v>5</v>
      </c>
      <c r="Y505" s="254" t="s">
        <v>569</v>
      </c>
      <c r="Z505" s="276" t="s">
        <v>540</v>
      </c>
      <c r="AA505" s="276"/>
    </row>
    <row r="506" spans="1:27" ht="12.2" customHeight="1">
      <c r="A506" s="278">
        <v>214</v>
      </c>
      <c r="B506" s="454" t="s">
        <v>421</v>
      </c>
      <c r="C506" s="443"/>
      <c r="D506" s="149" t="s">
        <v>371</v>
      </c>
      <c r="E506" s="259"/>
      <c r="F506" s="259"/>
      <c r="G506" s="259"/>
      <c r="H506" s="259"/>
      <c r="I506" s="259"/>
      <c r="J506" s="259"/>
      <c r="K506" s="260" t="s">
        <v>87</v>
      </c>
      <c r="L506" s="260" t="s">
        <v>87</v>
      </c>
      <c r="M506" s="422" t="s">
        <v>87</v>
      </c>
      <c r="N506" s="422" t="s">
        <v>87</v>
      </c>
      <c r="O506" s="422" t="s">
        <v>87</v>
      </c>
      <c r="P506" s="422" t="s">
        <v>87</v>
      </c>
      <c r="Q506" s="279">
        <v>14090</v>
      </c>
      <c r="R506" s="279">
        <v>9393</v>
      </c>
      <c r="S506" s="279">
        <v>17469</v>
      </c>
      <c r="T506" s="279">
        <v>9173</v>
      </c>
      <c r="U506" s="259">
        <v>25138</v>
      </c>
      <c r="V506" s="259">
        <v>12675</v>
      </c>
      <c r="W506" s="259">
        <v>25294</v>
      </c>
      <c r="X506" s="259">
        <v>13928</v>
      </c>
      <c r="Y506" s="254" t="s">
        <v>569</v>
      </c>
      <c r="Z506" s="276" t="s">
        <v>540</v>
      </c>
      <c r="AA506" s="276"/>
    </row>
    <row r="507" spans="1:27" ht="12.2" customHeight="1">
      <c r="A507" s="278">
        <v>215</v>
      </c>
      <c r="B507" s="454" t="s">
        <v>422</v>
      </c>
      <c r="C507" s="443"/>
      <c r="D507" s="149" t="s">
        <v>371</v>
      </c>
      <c r="E507" s="259"/>
      <c r="F507" s="259"/>
      <c r="G507" s="259"/>
      <c r="H507" s="259"/>
      <c r="I507" s="259"/>
      <c r="J507" s="259"/>
      <c r="K507" s="260" t="s">
        <v>87</v>
      </c>
      <c r="L507" s="260" t="s">
        <v>87</v>
      </c>
      <c r="M507" s="422" t="s">
        <v>87</v>
      </c>
      <c r="N507" s="422" t="s">
        <v>87</v>
      </c>
      <c r="O507" s="422" t="s">
        <v>87</v>
      </c>
      <c r="P507" s="422" t="s">
        <v>87</v>
      </c>
      <c r="Q507" s="279">
        <v>36568</v>
      </c>
      <c r="R507" s="279">
        <v>14914</v>
      </c>
      <c r="S507" s="279">
        <v>33001</v>
      </c>
      <c r="T507" s="279">
        <v>11478</v>
      </c>
      <c r="U507" s="259">
        <v>20775</v>
      </c>
      <c r="V507" s="259">
        <v>7175</v>
      </c>
      <c r="W507" s="259">
        <v>13849</v>
      </c>
      <c r="X507" s="259">
        <v>4693</v>
      </c>
      <c r="Y507" s="254" t="s">
        <v>569</v>
      </c>
      <c r="Z507" s="276" t="s">
        <v>540</v>
      </c>
      <c r="AA507" s="276"/>
    </row>
    <row r="508" spans="1:27" ht="12.2" customHeight="1">
      <c r="A508" s="278">
        <v>216</v>
      </c>
      <c r="B508" s="454" t="s">
        <v>731</v>
      </c>
      <c r="C508" s="443"/>
      <c r="D508" s="149" t="s">
        <v>362</v>
      </c>
      <c r="E508" s="259"/>
      <c r="F508" s="259"/>
      <c r="G508" s="259"/>
      <c r="H508" s="259"/>
      <c r="I508" s="259"/>
      <c r="J508" s="259"/>
      <c r="K508" s="260" t="s">
        <v>87</v>
      </c>
      <c r="L508" s="260" t="s">
        <v>87</v>
      </c>
      <c r="M508" s="422" t="s">
        <v>87</v>
      </c>
      <c r="N508" s="422" t="s">
        <v>87</v>
      </c>
      <c r="O508" s="279">
        <v>4043</v>
      </c>
      <c r="P508" s="279">
        <v>802</v>
      </c>
      <c r="Q508" s="279">
        <v>3194</v>
      </c>
      <c r="R508" s="279">
        <v>651</v>
      </c>
      <c r="S508" s="262">
        <v>3109</v>
      </c>
      <c r="T508" s="262">
        <v>753</v>
      </c>
      <c r="U508" s="262">
        <v>2560</v>
      </c>
      <c r="V508" s="262">
        <v>588</v>
      </c>
      <c r="W508" s="262">
        <v>2270</v>
      </c>
      <c r="X508" s="262">
        <v>518</v>
      </c>
      <c r="Y508" s="254" t="s">
        <v>569</v>
      </c>
      <c r="Z508" s="276" t="s">
        <v>540</v>
      </c>
      <c r="AA508" s="276"/>
    </row>
    <row r="509" spans="1:27" ht="12.2" customHeight="1">
      <c r="A509" s="278">
        <v>217</v>
      </c>
      <c r="B509" s="454" t="s">
        <v>730</v>
      </c>
      <c r="C509" s="443"/>
      <c r="D509" s="149" t="s">
        <v>362</v>
      </c>
      <c r="E509" s="170"/>
      <c r="F509" s="170"/>
      <c r="G509" s="128"/>
      <c r="H509" s="128"/>
      <c r="I509" s="128"/>
      <c r="J509" s="128"/>
      <c r="K509" s="260" t="s">
        <v>87</v>
      </c>
      <c r="L509" s="260" t="s">
        <v>87</v>
      </c>
      <c r="M509" s="422" t="s">
        <v>87</v>
      </c>
      <c r="N509" s="422" t="s">
        <v>87</v>
      </c>
      <c r="O509" s="422" t="s">
        <v>87</v>
      </c>
      <c r="P509" s="422" t="s">
        <v>87</v>
      </c>
      <c r="Q509" s="422" t="s">
        <v>87</v>
      </c>
      <c r="R509" s="422" t="s">
        <v>87</v>
      </c>
      <c r="S509" s="262">
        <v>578</v>
      </c>
      <c r="T509" s="279">
        <v>167</v>
      </c>
      <c r="U509" s="279">
        <v>275</v>
      </c>
      <c r="V509" s="279">
        <v>147</v>
      </c>
      <c r="W509" s="279">
        <v>345</v>
      </c>
      <c r="X509" s="279">
        <v>103</v>
      </c>
      <c r="Y509" s="254" t="s">
        <v>569</v>
      </c>
      <c r="Z509" s="276" t="s">
        <v>540</v>
      </c>
      <c r="AA509" s="276"/>
    </row>
    <row r="510" spans="1:27" ht="12.2" customHeight="1">
      <c r="A510" s="278">
        <v>218</v>
      </c>
      <c r="B510" s="455" t="s">
        <v>729</v>
      </c>
      <c r="C510" s="443"/>
      <c r="D510" s="149" t="s">
        <v>362</v>
      </c>
      <c r="E510" s="259"/>
      <c r="F510" s="259"/>
      <c r="G510" s="259"/>
      <c r="H510" s="259"/>
      <c r="I510" s="259"/>
      <c r="J510" s="259"/>
      <c r="K510" s="260" t="s">
        <v>87</v>
      </c>
      <c r="L510" s="260" t="s">
        <v>87</v>
      </c>
      <c r="M510" s="422" t="s">
        <v>87</v>
      </c>
      <c r="N510" s="422" t="s">
        <v>87</v>
      </c>
      <c r="O510" s="279">
        <v>13</v>
      </c>
      <c r="P510" s="279">
        <v>8</v>
      </c>
      <c r="Q510" s="279">
        <v>16</v>
      </c>
      <c r="R510" s="279">
        <v>5</v>
      </c>
      <c r="S510" s="279">
        <v>11</v>
      </c>
      <c r="T510" s="279">
        <v>8</v>
      </c>
      <c r="U510" s="279">
        <v>16</v>
      </c>
      <c r="V510" s="279">
        <v>4</v>
      </c>
      <c r="W510" s="279">
        <v>20</v>
      </c>
      <c r="X510" s="279">
        <v>3</v>
      </c>
      <c r="Y510" s="254" t="s">
        <v>569</v>
      </c>
      <c r="Z510" s="276" t="s">
        <v>540</v>
      </c>
      <c r="AA510" s="276"/>
    </row>
    <row r="511" spans="1:27" ht="12.2" customHeight="1">
      <c r="A511" s="278">
        <v>219</v>
      </c>
      <c r="B511" s="442" t="s">
        <v>728</v>
      </c>
      <c r="C511" s="443"/>
      <c r="D511" s="149" t="s">
        <v>362</v>
      </c>
      <c r="E511" s="259"/>
      <c r="F511" s="259"/>
      <c r="G511" s="259"/>
      <c r="H511" s="259"/>
      <c r="I511" s="259"/>
      <c r="J511" s="259"/>
      <c r="K511" s="260" t="s">
        <v>87</v>
      </c>
      <c r="L511" s="260" t="s">
        <v>87</v>
      </c>
      <c r="M511" s="422" t="s">
        <v>87</v>
      </c>
      <c r="N511" s="422" t="s">
        <v>87</v>
      </c>
      <c r="O511" s="279">
        <v>28</v>
      </c>
      <c r="P511" s="279">
        <v>57</v>
      </c>
      <c r="Q511" s="279">
        <v>35</v>
      </c>
      <c r="R511" s="279">
        <v>52</v>
      </c>
      <c r="S511" s="279">
        <v>39</v>
      </c>
      <c r="T511" s="279">
        <v>45</v>
      </c>
      <c r="U511" s="279">
        <v>37</v>
      </c>
      <c r="V511" s="279">
        <v>40</v>
      </c>
      <c r="W511" s="279">
        <v>38</v>
      </c>
      <c r="X511" s="279">
        <v>32</v>
      </c>
      <c r="Y511" s="254" t="s">
        <v>569</v>
      </c>
      <c r="Z511" s="276" t="s">
        <v>540</v>
      </c>
      <c r="AA511" s="276"/>
    </row>
    <row r="512" spans="1:27" ht="12.2" customHeight="1">
      <c r="A512" s="278">
        <v>220</v>
      </c>
      <c r="B512" s="455" t="s">
        <v>879</v>
      </c>
      <c r="C512" s="443"/>
      <c r="D512" s="280" t="s">
        <v>362</v>
      </c>
      <c r="E512" s="259"/>
      <c r="F512" s="259"/>
      <c r="G512" s="259"/>
      <c r="H512" s="259"/>
      <c r="I512" s="259"/>
      <c r="J512" s="259"/>
      <c r="K512" s="279">
        <v>0</v>
      </c>
      <c r="L512" s="279">
        <v>0</v>
      </c>
      <c r="M512" s="279">
        <v>0</v>
      </c>
      <c r="N512" s="279">
        <v>0</v>
      </c>
      <c r="O512" s="279">
        <v>0</v>
      </c>
      <c r="P512" s="279">
        <v>0</v>
      </c>
      <c r="Q512" s="279">
        <v>0</v>
      </c>
      <c r="R512" s="279">
        <v>0</v>
      </c>
      <c r="S512" s="279">
        <v>6</v>
      </c>
      <c r="T512" s="279">
        <v>1</v>
      </c>
      <c r="U512" s="279">
        <v>8</v>
      </c>
      <c r="V512" s="279">
        <v>0</v>
      </c>
      <c r="W512" s="279">
        <v>1</v>
      </c>
      <c r="X512" s="279">
        <v>0</v>
      </c>
      <c r="Y512" s="254" t="s">
        <v>569</v>
      </c>
      <c r="Z512" s="427" t="s">
        <v>540</v>
      </c>
      <c r="AA512" s="276"/>
    </row>
    <row r="513" spans="1:27" ht="12.2" hidden="1" customHeight="1">
      <c r="A513" s="410"/>
      <c r="B513" s="430" t="s">
        <v>880</v>
      </c>
      <c r="C513" s="429"/>
      <c r="D513" s="411"/>
      <c r="K513" s="412"/>
      <c r="L513" s="412"/>
      <c r="M513" s="421"/>
      <c r="N513" s="421"/>
      <c r="O513" s="421"/>
      <c r="P513" s="421"/>
      <c r="Q513" s="421"/>
      <c r="R513" s="421"/>
      <c r="S513" s="421"/>
      <c r="T513" s="421"/>
      <c r="U513" s="421"/>
      <c r="V513" s="421"/>
      <c r="W513" s="421"/>
      <c r="X513" s="412"/>
      <c r="Y513" s="428"/>
      <c r="Z513" s="413"/>
      <c r="AA513" s="414"/>
    </row>
    <row r="514" spans="1:27" ht="12.2" customHeight="1">
      <c r="A514" s="278">
        <v>221</v>
      </c>
      <c r="B514" s="455" t="s">
        <v>879</v>
      </c>
      <c r="C514" s="443"/>
      <c r="D514" s="280" t="s">
        <v>362</v>
      </c>
      <c r="E514" s="259"/>
      <c r="F514" s="259"/>
      <c r="G514" s="259"/>
      <c r="H514" s="259"/>
      <c r="I514" s="259"/>
      <c r="J514" s="259"/>
      <c r="K514" s="279">
        <v>0</v>
      </c>
      <c r="L514" s="279">
        <v>0</v>
      </c>
      <c r="M514" s="279">
        <v>0</v>
      </c>
      <c r="N514" s="279">
        <v>0</v>
      </c>
      <c r="O514" s="279">
        <v>0</v>
      </c>
      <c r="P514" s="279">
        <v>0</v>
      </c>
      <c r="Q514" s="279">
        <v>0</v>
      </c>
      <c r="R514" s="279">
        <v>0</v>
      </c>
      <c r="S514" s="279">
        <v>8</v>
      </c>
      <c r="T514" s="279">
        <v>1</v>
      </c>
      <c r="U514" s="279">
        <v>8</v>
      </c>
      <c r="V514" s="279">
        <v>0</v>
      </c>
      <c r="W514" s="279">
        <v>3</v>
      </c>
      <c r="X514" s="279">
        <v>0</v>
      </c>
      <c r="Y514" s="254" t="s">
        <v>569</v>
      </c>
      <c r="Z514" s="427" t="s">
        <v>540</v>
      </c>
      <c r="AA514" s="276"/>
    </row>
    <row r="515" spans="1:27" ht="12.2" hidden="1" customHeight="1">
      <c r="A515" s="410"/>
      <c r="B515" s="248" t="s">
        <v>762</v>
      </c>
      <c r="C515" s="157"/>
      <c r="D515" s="411"/>
      <c r="K515" s="412"/>
      <c r="L515" s="412"/>
      <c r="M515" s="421"/>
      <c r="N515" s="421"/>
      <c r="O515" s="421"/>
      <c r="P515" s="421"/>
      <c r="Q515" s="421"/>
      <c r="R515" s="421"/>
      <c r="S515" s="421"/>
      <c r="T515" s="421"/>
      <c r="U515" s="421"/>
      <c r="V515" s="421"/>
      <c r="W515" s="421"/>
      <c r="X515" s="412"/>
      <c r="Y515" s="428"/>
      <c r="Z515" s="427"/>
      <c r="AA515" s="414"/>
    </row>
    <row r="516" spans="1:27" ht="12.2" customHeight="1">
      <c r="A516" s="278">
        <v>222</v>
      </c>
      <c r="B516" s="455" t="s">
        <v>761</v>
      </c>
      <c r="C516" s="443"/>
      <c r="D516" s="149" t="s">
        <v>362</v>
      </c>
      <c r="E516" s="259"/>
      <c r="F516" s="259"/>
      <c r="G516" s="259"/>
      <c r="H516" s="259"/>
      <c r="I516" s="259"/>
      <c r="J516" s="259"/>
      <c r="K516" s="260" t="s">
        <v>87</v>
      </c>
      <c r="L516" s="260" t="s">
        <v>87</v>
      </c>
      <c r="M516" s="422" t="s">
        <v>87</v>
      </c>
      <c r="N516" s="422" t="s">
        <v>87</v>
      </c>
      <c r="O516" s="279">
        <v>74</v>
      </c>
      <c r="P516" s="279">
        <v>8</v>
      </c>
      <c r="Q516" s="279">
        <v>67</v>
      </c>
      <c r="R516" s="279">
        <v>12</v>
      </c>
      <c r="S516" s="279">
        <v>78</v>
      </c>
      <c r="T516" s="279">
        <v>11</v>
      </c>
      <c r="U516" s="279">
        <v>76</v>
      </c>
      <c r="V516" s="279">
        <v>8</v>
      </c>
      <c r="W516" s="279">
        <v>72</v>
      </c>
      <c r="X516" s="279">
        <v>12</v>
      </c>
      <c r="Y516" s="254" t="s">
        <v>569</v>
      </c>
      <c r="Z516" s="427" t="s">
        <v>540</v>
      </c>
    </row>
    <row r="517" spans="1:27" ht="12.2" customHeight="1">
      <c r="A517" s="447">
        <v>223</v>
      </c>
      <c r="B517" s="454" t="s">
        <v>423</v>
      </c>
      <c r="C517" s="443"/>
      <c r="D517" s="439" t="s">
        <v>362</v>
      </c>
      <c r="E517" s="130"/>
      <c r="F517" s="130"/>
      <c r="G517" s="130"/>
      <c r="H517" s="130"/>
      <c r="I517" s="130"/>
      <c r="J517" s="130"/>
      <c r="K517" s="260" t="s">
        <v>87</v>
      </c>
      <c r="L517" s="260" t="s">
        <v>87</v>
      </c>
      <c r="M517" s="469" t="s">
        <v>87</v>
      </c>
      <c r="N517" s="469" t="s">
        <v>87</v>
      </c>
      <c r="O517" s="467">
        <v>339</v>
      </c>
      <c r="P517" s="467">
        <v>9</v>
      </c>
      <c r="Q517" s="467">
        <v>459</v>
      </c>
      <c r="R517" s="467">
        <v>12</v>
      </c>
      <c r="S517" s="467">
        <v>462</v>
      </c>
      <c r="T517" s="467">
        <v>11</v>
      </c>
      <c r="U517" s="467">
        <v>403</v>
      </c>
      <c r="V517" s="467">
        <v>13</v>
      </c>
      <c r="W517" s="467">
        <v>404</v>
      </c>
      <c r="X517" s="467">
        <v>5</v>
      </c>
      <c r="Y517" s="466" t="s">
        <v>569</v>
      </c>
      <c r="Z517" s="470" t="s">
        <v>540</v>
      </c>
    </row>
    <row r="518" spans="1:27" ht="12.2" customHeight="1">
      <c r="A518" s="447">
        <v>224</v>
      </c>
      <c r="B518" s="468" t="s">
        <v>391</v>
      </c>
      <c r="C518" s="459"/>
      <c r="D518" s="439" t="s">
        <v>453</v>
      </c>
      <c r="E518" s="130"/>
      <c r="F518" s="130"/>
      <c r="G518" s="130"/>
      <c r="H518" s="130"/>
      <c r="I518" s="130"/>
      <c r="J518" s="130"/>
      <c r="K518" s="260" t="s">
        <v>87</v>
      </c>
      <c r="L518" s="260" t="s">
        <v>87</v>
      </c>
      <c r="M518" s="469" t="s">
        <v>87</v>
      </c>
      <c r="N518" s="469" t="s">
        <v>87</v>
      </c>
      <c r="O518" s="469" t="s">
        <v>87</v>
      </c>
      <c r="P518" s="469" t="s">
        <v>87</v>
      </c>
      <c r="Q518" s="467">
        <v>6185</v>
      </c>
      <c r="R518" s="467">
        <v>3502</v>
      </c>
      <c r="S518" s="467">
        <v>6683</v>
      </c>
      <c r="T518" s="467">
        <v>4599</v>
      </c>
      <c r="U518" s="467">
        <v>6272</v>
      </c>
      <c r="V518" s="467">
        <v>4829</v>
      </c>
      <c r="W518" s="467">
        <v>8533</v>
      </c>
      <c r="X518" s="467">
        <v>6743</v>
      </c>
      <c r="Y518" s="445"/>
      <c r="Z518" s="446" t="s">
        <v>394</v>
      </c>
      <c r="AA518" s="276"/>
    </row>
    <row r="519" spans="1:27" ht="12.2" hidden="1" customHeight="1">
      <c r="A519" s="278">
        <v>225</v>
      </c>
      <c r="B519" s="246" t="s">
        <v>760</v>
      </c>
      <c r="C519" s="157"/>
      <c r="D519" s="149" t="s">
        <v>362</v>
      </c>
      <c r="K519" s="129">
        <v>0</v>
      </c>
      <c r="L519" s="129">
        <v>2</v>
      </c>
      <c r="M519" s="129">
        <v>0</v>
      </c>
      <c r="N519" s="129">
        <v>3</v>
      </c>
      <c r="O519" s="129">
        <v>1</v>
      </c>
      <c r="P519" s="129">
        <v>3</v>
      </c>
      <c r="Q519" s="259">
        <v>1</v>
      </c>
      <c r="R519" s="259">
        <v>3</v>
      </c>
      <c r="S519" s="259">
        <v>1</v>
      </c>
      <c r="T519" s="259">
        <v>3</v>
      </c>
      <c r="U519" s="259">
        <v>1</v>
      </c>
      <c r="V519" s="259">
        <v>3</v>
      </c>
      <c r="W519" s="259"/>
      <c r="X519" s="259"/>
      <c r="Y519" s="254" t="s">
        <v>569</v>
      </c>
      <c r="Z519" s="244" t="s">
        <v>395</v>
      </c>
      <c r="AA519" s="244"/>
    </row>
    <row r="520" spans="1:27" ht="12.2" hidden="1" customHeight="1">
      <c r="A520" s="278">
        <v>226</v>
      </c>
      <c r="B520" s="246" t="s">
        <v>759</v>
      </c>
      <c r="C520" s="157"/>
      <c r="D520" s="149" t="s">
        <v>362</v>
      </c>
      <c r="K520" s="129">
        <v>5</v>
      </c>
      <c r="L520" s="129">
        <v>6</v>
      </c>
      <c r="M520" s="129">
        <v>5</v>
      </c>
      <c r="N520" s="129">
        <v>6</v>
      </c>
      <c r="O520" s="129">
        <v>5</v>
      </c>
      <c r="P520" s="129">
        <v>6</v>
      </c>
      <c r="Q520" s="259">
        <v>5</v>
      </c>
      <c r="R520" s="259">
        <v>6</v>
      </c>
      <c r="S520" s="259">
        <v>5</v>
      </c>
      <c r="T520" s="259">
        <v>8</v>
      </c>
      <c r="U520" s="259">
        <v>5</v>
      </c>
      <c r="V520" s="259">
        <v>8</v>
      </c>
      <c r="W520" s="259"/>
      <c r="X520" s="259"/>
      <c r="Y520" s="254" t="s">
        <v>569</v>
      </c>
      <c r="Z520" s="244" t="s">
        <v>395</v>
      </c>
      <c r="AA520" s="244"/>
    </row>
    <row r="521" spans="1:27" ht="12.2" hidden="1" customHeight="1">
      <c r="A521" s="278">
        <v>227</v>
      </c>
      <c r="B521" s="246" t="s">
        <v>758</v>
      </c>
      <c r="C521" s="157"/>
      <c r="D521" s="149" t="s">
        <v>362</v>
      </c>
      <c r="K521" s="211" t="s">
        <v>87</v>
      </c>
      <c r="L521" s="211" t="s">
        <v>87</v>
      </c>
      <c r="M521" s="423" t="s">
        <v>87</v>
      </c>
      <c r="N521" s="423" t="s">
        <v>87</v>
      </c>
      <c r="O521" s="423" t="s">
        <v>87</v>
      </c>
      <c r="P521" s="423" t="s">
        <v>87</v>
      </c>
      <c r="Q521" s="423" t="s">
        <v>87</v>
      </c>
      <c r="R521" s="423" t="s">
        <v>87</v>
      </c>
      <c r="S521" s="424">
        <v>346</v>
      </c>
      <c r="T521" s="424">
        <v>1498</v>
      </c>
      <c r="U521" s="424">
        <v>299</v>
      </c>
      <c r="V521" s="424">
        <v>1597</v>
      </c>
      <c r="W521" s="424"/>
      <c r="X521" s="210"/>
      <c r="Y521" s="215" t="s">
        <v>565</v>
      </c>
      <c r="Z521" s="244" t="s">
        <v>396</v>
      </c>
      <c r="AA521" s="244"/>
    </row>
    <row r="522" spans="1:27" ht="12.2" hidden="1" customHeight="1">
      <c r="A522" s="278">
        <v>228</v>
      </c>
      <c r="B522" s="246" t="s">
        <v>757</v>
      </c>
      <c r="C522" s="157"/>
      <c r="D522" s="149" t="s">
        <v>362</v>
      </c>
      <c r="K522" s="211" t="s">
        <v>87</v>
      </c>
      <c r="L522" s="211" t="s">
        <v>87</v>
      </c>
      <c r="M522" s="423" t="s">
        <v>87</v>
      </c>
      <c r="N522" s="423" t="s">
        <v>87</v>
      </c>
      <c r="O522" s="423" t="s">
        <v>87</v>
      </c>
      <c r="P522" s="423" t="s">
        <v>87</v>
      </c>
      <c r="Q522" s="423" t="s">
        <v>87</v>
      </c>
      <c r="R522" s="423" t="s">
        <v>87</v>
      </c>
      <c r="S522" s="424">
        <v>546</v>
      </c>
      <c r="T522" s="424">
        <v>1488</v>
      </c>
      <c r="U522" s="424">
        <v>669</v>
      </c>
      <c r="V522" s="424">
        <v>1559</v>
      </c>
      <c r="W522" s="424"/>
      <c r="X522" s="210"/>
      <c r="Y522" s="215" t="s">
        <v>565</v>
      </c>
      <c r="Z522" s="244" t="s">
        <v>396</v>
      </c>
      <c r="AA522" s="244"/>
    </row>
    <row r="523" spans="1:27" ht="12.2" hidden="1" customHeight="1">
      <c r="A523" s="278">
        <v>229</v>
      </c>
      <c r="B523" s="245" t="s">
        <v>374</v>
      </c>
      <c r="C523" s="157"/>
      <c r="D523" s="149" t="s">
        <v>362</v>
      </c>
      <c r="K523" s="259">
        <v>0</v>
      </c>
      <c r="L523" s="259">
        <v>0</v>
      </c>
      <c r="M523" s="259">
        <v>0</v>
      </c>
      <c r="N523" s="259">
        <v>0</v>
      </c>
      <c r="O523" s="259">
        <v>0</v>
      </c>
      <c r="P523" s="259">
        <v>0</v>
      </c>
      <c r="Q523" s="259">
        <v>0</v>
      </c>
      <c r="R523" s="259">
        <v>0</v>
      </c>
      <c r="S523" s="425">
        <v>15</v>
      </c>
      <c r="T523" s="425">
        <v>60</v>
      </c>
      <c r="U523" s="425">
        <v>5</v>
      </c>
      <c r="V523" s="425">
        <v>16</v>
      </c>
      <c r="W523" s="425"/>
      <c r="X523" s="240"/>
      <c r="Y523" s="215" t="s">
        <v>565</v>
      </c>
      <c r="Z523" s="244" t="s">
        <v>396</v>
      </c>
      <c r="AA523" s="244"/>
    </row>
    <row r="524" spans="1:27" ht="12.2" hidden="1" customHeight="1">
      <c r="A524" s="202">
        <v>230</v>
      </c>
      <c r="B524" s="367" t="s">
        <v>373</v>
      </c>
      <c r="C524" s="310"/>
      <c r="D524" s="219" t="s">
        <v>362</v>
      </c>
      <c r="E524" s="363"/>
      <c r="F524" s="363"/>
      <c r="G524" s="363"/>
      <c r="H524" s="363"/>
      <c r="I524" s="363"/>
      <c r="J524" s="363"/>
      <c r="K524" s="242">
        <v>11</v>
      </c>
      <c r="L524" s="242">
        <v>27</v>
      </c>
      <c r="M524" s="242">
        <v>25</v>
      </c>
      <c r="N524" s="242">
        <v>60</v>
      </c>
      <c r="O524" s="242">
        <v>90</v>
      </c>
      <c r="P524" s="242">
        <v>180</v>
      </c>
      <c r="Q524" s="242">
        <v>17</v>
      </c>
      <c r="R524" s="242">
        <v>49</v>
      </c>
      <c r="S524" s="242">
        <v>21</v>
      </c>
      <c r="T524" s="242">
        <v>45</v>
      </c>
      <c r="U524" s="242">
        <v>74</v>
      </c>
      <c r="V524" s="242">
        <v>166</v>
      </c>
      <c r="W524" s="242"/>
      <c r="X524" s="242"/>
      <c r="Y524" s="258" t="s">
        <v>569</v>
      </c>
      <c r="Z524" s="322" t="s">
        <v>396</v>
      </c>
      <c r="AA524" s="322"/>
    </row>
    <row r="525" spans="1:27" s="143" customFormat="1" ht="12.2" hidden="1" customHeight="1">
      <c r="B525" s="341" t="s">
        <v>870</v>
      </c>
      <c r="C525" s="152"/>
      <c r="D525" s="214"/>
      <c r="E525" s="180"/>
      <c r="F525" s="180"/>
      <c r="G525" s="180"/>
      <c r="H525" s="180"/>
      <c r="I525" s="180"/>
      <c r="J525" s="180"/>
      <c r="K525" s="180"/>
      <c r="L525" s="180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212"/>
      <c r="Z525" s="281"/>
      <c r="AA525" s="281"/>
    </row>
    <row r="526" spans="1:27" s="143" customFormat="1" ht="12.2" hidden="1" customHeight="1">
      <c r="B526" s="377"/>
      <c r="C526" s="152"/>
      <c r="D526" s="214"/>
      <c r="E526" s="180"/>
      <c r="F526" s="180"/>
      <c r="G526" s="180"/>
      <c r="H526" s="180"/>
      <c r="I526" s="180"/>
      <c r="J526" s="180"/>
      <c r="K526" s="180"/>
      <c r="L526" s="180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212"/>
      <c r="Z526" s="281"/>
      <c r="AA526" s="281"/>
    </row>
    <row r="527" spans="1:27" s="143" customFormat="1" ht="12.2" hidden="1" customHeight="1">
      <c r="B527" s="377"/>
      <c r="C527" s="152"/>
      <c r="D527" s="214"/>
      <c r="E527" s="180"/>
      <c r="F527" s="180"/>
      <c r="G527" s="180"/>
      <c r="H527" s="180"/>
      <c r="I527" s="180"/>
      <c r="J527" s="180"/>
      <c r="K527" s="180"/>
      <c r="L527" s="180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212"/>
      <c r="Z527" s="281"/>
      <c r="AA527" s="281"/>
    </row>
    <row r="528" spans="1:27" s="143" customFormat="1" ht="12.2" hidden="1" customHeight="1">
      <c r="B528" s="377"/>
      <c r="C528" s="152"/>
      <c r="D528" s="214"/>
      <c r="E528" s="180"/>
      <c r="F528" s="180"/>
      <c r="G528" s="180"/>
      <c r="H528" s="180"/>
      <c r="I528" s="180"/>
      <c r="J528" s="180"/>
      <c r="K528" s="180"/>
      <c r="L528" s="180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212"/>
      <c r="Z528" s="281"/>
      <c r="AA528" s="281"/>
    </row>
    <row r="529" spans="1:27" s="143" customFormat="1" ht="12.2" hidden="1" customHeight="1">
      <c r="B529" s="377"/>
      <c r="C529" s="152"/>
      <c r="D529" s="214"/>
      <c r="E529" s="180"/>
      <c r="F529" s="180"/>
      <c r="G529" s="180"/>
      <c r="H529" s="180"/>
      <c r="I529" s="180"/>
      <c r="J529" s="180"/>
      <c r="K529" s="180"/>
      <c r="L529" s="180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212"/>
      <c r="Z529" s="281"/>
      <c r="AA529" s="281"/>
    </row>
    <row r="530" spans="1:27" hidden="1">
      <c r="A530" s="278"/>
      <c r="B530" s="392" t="s">
        <v>812</v>
      </c>
      <c r="C530" s="393"/>
      <c r="D530" s="149"/>
      <c r="E530" s="150"/>
      <c r="F530" s="150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235"/>
      <c r="Z530" s="276"/>
      <c r="AA530" s="276"/>
    </row>
    <row r="531" spans="1:27" ht="12.2" hidden="1" customHeight="1">
      <c r="A531" s="278">
        <v>231</v>
      </c>
      <c r="B531" s="377" t="s">
        <v>366</v>
      </c>
      <c r="C531" s="378"/>
      <c r="D531" s="149"/>
      <c r="E531" s="259">
        <v>0</v>
      </c>
      <c r="F531" s="259">
        <v>0</v>
      </c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/>
      <c r="S531" s="259"/>
      <c r="T531" s="259"/>
      <c r="U531" s="259"/>
      <c r="V531" s="259"/>
      <c r="W531" s="259"/>
      <c r="X531" s="259"/>
      <c r="Y531" s="235"/>
      <c r="Z531" s="276" t="s">
        <v>541</v>
      </c>
      <c r="AA531" s="276"/>
    </row>
    <row r="532" spans="1:27" ht="12.2" hidden="1" customHeight="1">
      <c r="A532" s="278"/>
      <c r="B532" s="381" t="s">
        <v>367</v>
      </c>
      <c r="C532" s="394"/>
      <c r="D532" s="149" t="s">
        <v>358</v>
      </c>
      <c r="E532" s="259">
        <v>3</v>
      </c>
      <c r="F532" s="259">
        <v>17</v>
      </c>
      <c r="G532" s="259">
        <v>1</v>
      </c>
      <c r="H532" s="259">
        <v>10</v>
      </c>
      <c r="I532" s="259">
        <v>2</v>
      </c>
      <c r="J532" s="259">
        <v>3</v>
      </c>
      <c r="K532" s="259">
        <v>3</v>
      </c>
      <c r="L532" s="259">
        <v>4</v>
      </c>
      <c r="M532" s="259">
        <v>3</v>
      </c>
      <c r="N532" s="259">
        <v>4</v>
      </c>
      <c r="O532" s="259">
        <v>5</v>
      </c>
      <c r="P532" s="259">
        <v>4</v>
      </c>
      <c r="Q532" s="259">
        <v>4</v>
      </c>
      <c r="R532" s="259">
        <v>5</v>
      </c>
      <c r="S532" s="259">
        <v>4</v>
      </c>
      <c r="T532" s="259">
        <v>5</v>
      </c>
      <c r="U532" s="259">
        <v>4</v>
      </c>
      <c r="V532" s="259">
        <v>5</v>
      </c>
      <c r="W532" s="259"/>
      <c r="X532" s="259"/>
      <c r="Y532" s="235"/>
      <c r="Z532" s="276"/>
      <c r="AA532" s="276"/>
    </row>
    <row r="533" spans="1:27" ht="12.2" hidden="1" customHeight="1">
      <c r="A533" s="278"/>
      <c r="B533" s="381" t="s">
        <v>368</v>
      </c>
      <c r="C533" s="394"/>
      <c r="D533" s="149" t="s">
        <v>358</v>
      </c>
      <c r="E533" s="259">
        <v>30</v>
      </c>
      <c r="F533" s="259">
        <v>68</v>
      </c>
      <c r="G533" s="259">
        <v>16</v>
      </c>
      <c r="H533" s="259">
        <v>28</v>
      </c>
      <c r="I533" s="259">
        <v>16</v>
      </c>
      <c r="J533" s="259">
        <v>28</v>
      </c>
      <c r="K533" s="259">
        <v>15</v>
      </c>
      <c r="L533" s="259">
        <v>29</v>
      </c>
      <c r="M533" s="259">
        <v>15</v>
      </c>
      <c r="N533" s="259">
        <v>29</v>
      </c>
      <c r="O533" s="259">
        <v>24</v>
      </c>
      <c r="P533" s="259">
        <v>41</v>
      </c>
      <c r="Q533" s="259">
        <v>25</v>
      </c>
      <c r="R533" s="259">
        <v>39</v>
      </c>
      <c r="S533" s="259">
        <v>25</v>
      </c>
      <c r="T533" s="259">
        <v>38</v>
      </c>
      <c r="U533" s="259">
        <v>25</v>
      </c>
      <c r="V533" s="259">
        <v>41</v>
      </c>
      <c r="W533" s="259"/>
      <c r="X533" s="259"/>
      <c r="Y533" s="235"/>
      <c r="Z533" s="276"/>
      <c r="AA533" s="276"/>
    </row>
    <row r="534" spans="1:27" ht="12.2" hidden="1" customHeight="1">
      <c r="A534" s="278">
        <v>232</v>
      </c>
      <c r="B534" s="377" t="s">
        <v>363</v>
      </c>
      <c r="C534" s="378"/>
      <c r="D534" s="149" t="s">
        <v>362</v>
      </c>
      <c r="E534" s="131" t="s">
        <v>87</v>
      </c>
      <c r="F534" s="155" t="s">
        <v>87</v>
      </c>
      <c r="G534" s="155" t="s">
        <v>87</v>
      </c>
      <c r="H534" s="131" t="s">
        <v>87</v>
      </c>
      <c r="I534" s="155" t="s">
        <v>87</v>
      </c>
      <c r="J534" s="155" t="s">
        <v>87</v>
      </c>
      <c r="K534" s="155" t="s">
        <v>87</v>
      </c>
      <c r="L534" s="155" t="s">
        <v>87</v>
      </c>
      <c r="M534" s="155" t="s">
        <v>87</v>
      </c>
      <c r="N534" s="155" t="s">
        <v>87</v>
      </c>
      <c r="O534" s="155" t="s">
        <v>87</v>
      </c>
      <c r="P534" s="155" t="s">
        <v>87</v>
      </c>
      <c r="Q534" s="83">
        <v>134</v>
      </c>
      <c r="R534" s="83">
        <v>176</v>
      </c>
      <c r="S534" s="83">
        <v>44</v>
      </c>
      <c r="T534" s="83">
        <v>263</v>
      </c>
      <c r="U534" s="83">
        <v>126</v>
      </c>
      <c r="V534" s="83">
        <v>158</v>
      </c>
      <c r="W534" s="83"/>
      <c r="X534" s="83"/>
      <c r="Y534" s="215" t="s">
        <v>564</v>
      </c>
      <c r="Z534" s="244" t="s">
        <v>539</v>
      </c>
      <c r="AA534" s="244"/>
    </row>
    <row r="535" spans="1:27" ht="12.2" hidden="1" customHeight="1">
      <c r="A535" s="278">
        <v>233</v>
      </c>
      <c r="B535" s="377" t="s">
        <v>424</v>
      </c>
      <c r="C535" s="378"/>
      <c r="D535" s="149" t="s">
        <v>362</v>
      </c>
      <c r="E535" s="131" t="s">
        <v>87</v>
      </c>
      <c r="F535" s="155" t="s">
        <v>87</v>
      </c>
      <c r="G535" s="155" t="s">
        <v>87</v>
      </c>
      <c r="H535" s="131" t="s">
        <v>87</v>
      </c>
      <c r="I535" s="155" t="s">
        <v>87</v>
      </c>
      <c r="J535" s="155" t="s">
        <v>87</v>
      </c>
      <c r="K535" s="155" t="s">
        <v>87</v>
      </c>
      <c r="L535" s="155" t="s">
        <v>87</v>
      </c>
      <c r="M535" s="155" t="s">
        <v>87</v>
      </c>
      <c r="N535" s="155" t="s">
        <v>87</v>
      </c>
      <c r="O535" s="155" t="s">
        <v>87</v>
      </c>
      <c r="P535" s="155" t="s">
        <v>87</v>
      </c>
      <c r="Q535" s="83">
        <v>115</v>
      </c>
      <c r="R535" s="83">
        <v>156</v>
      </c>
      <c r="S535" s="83">
        <v>35</v>
      </c>
      <c r="T535" s="83">
        <v>234</v>
      </c>
      <c r="U535" s="83">
        <v>108</v>
      </c>
      <c r="V535" s="83">
        <v>139</v>
      </c>
      <c r="W535" s="83"/>
      <c r="X535" s="83"/>
      <c r="Y535" s="215" t="s">
        <v>564</v>
      </c>
      <c r="Z535" s="244" t="s">
        <v>539</v>
      </c>
      <c r="AA535" s="244"/>
    </row>
    <row r="536" spans="1:27" ht="12.2" hidden="1" customHeight="1">
      <c r="A536" s="278">
        <v>234</v>
      </c>
      <c r="B536" s="377" t="s">
        <v>425</v>
      </c>
      <c r="C536" s="378"/>
      <c r="D536" s="149" t="s">
        <v>362</v>
      </c>
      <c r="E536" s="131" t="s">
        <v>87</v>
      </c>
      <c r="F536" s="155" t="s">
        <v>87</v>
      </c>
      <c r="G536" s="155" t="s">
        <v>87</v>
      </c>
      <c r="H536" s="131" t="s">
        <v>87</v>
      </c>
      <c r="I536" s="155" t="s">
        <v>87</v>
      </c>
      <c r="J536" s="155" t="s">
        <v>87</v>
      </c>
      <c r="K536" s="155" t="s">
        <v>87</v>
      </c>
      <c r="L536" s="155" t="s">
        <v>87</v>
      </c>
      <c r="M536" s="155" t="s">
        <v>87</v>
      </c>
      <c r="N536" s="155" t="s">
        <v>87</v>
      </c>
      <c r="O536" s="155" t="s">
        <v>87</v>
      </c>
      <c r="P536" s="155" t="s">
        <v>87</v>
      </c>
      <c r="Q536" s="83">
        <v>19</v>
      </c>
      <c r="R536" s="83">
        <v>20</v>
      </c>
      <c r="S536" s="83">
        <v>9</v>
      </c>
      <c r="T536" s="83">
        <v>29</v>
      </c>
      <c r="U536" s="83">
        <v>18</v>
      </c>
      <c r="V536" s="83">
        <v>19</v>
      </c>
      <c r="W536" s="83"/>
      <c r="X536" s="83"/>
      <c r="Y536" s="215" t="s">
        <v>564</v>
      </c>
      <c r="Z536" s="244" t="s">
        <v>539</v>
      </c>
      <c r="AA536" s="244"/>
    </row>
    <row r="537" spans="1:27" ht="12.2" hidden="1" customHeight="1">
      <c r="A537" s="278">
        <v>235</v>
      </c>
      <c r="B537" s="385" t="s">
        <v>589</v>
      </c>
      <c r="C537" s="378"/>
      <c r="D537" s="149" t="s">
        <v>362</v>
      </c>
      <c r="E537" s="131" t="s">
        <v>87</v>
      </c>
      <c r="F537" s="155" t="s">
        <v>87</v>
      </c>
      <c r="G537" s="155" t="s">
        <v>87</v>
      </c>
      <c r="H537" s="131" t="s">
        <v>87</v>
      </c>
      <c r="I537" s="155" t="s">
        <v>87</v>
      </c>
      <c r="J537" s="155" t="s">
        <v>87</v>
      </c>
      <c r="K537" s="259">
        <v>0</v>
      </c>
      <c r="L537" s="259">
        <v>0</v>
      </c>
      <c r="M537" s="259">
        <v>0</v>
      </c>
      <c r="N537" s="259">
        <v>0</v>
      </c>
      <c r="O537" s="259">
        <v>0</v>
      </c>
      <c r="P537" s="259">
        <v>0</v>
      </c>
      <c r="Q537" s="83">
        <v>10</v>
      </c>
      <c r="R537" s="83">
        <v>11</v>
      </c>
      <c r="S537" s="83">
        <v>10</v>
      </c>
      <c r="T537" s="83">
        <v>11</v>
      </c>
      <c r="U537" s="83">
        <v>10</v>
      </c>
      <c r="V537" s="83">
        <v>11</v>
      </c>
      <c r="W537" s="83"/>
      <c r="X537" s="83"/>
      <c r="Y537" s="244" t="s">
        <v>813</v>
      </c>
      <c r="Z537" s="244" t="s">
        <v>541</v>
      </c>
      <c r="AA537" s="244"/>
    </row>
    <row r="538" spans="1:27" ht="12.2" hidden="1" customHeight="1">
      <c r="A538" s="189">
        <v>236</v>
      </c>
      <c r="B538" s="385" t="s">
        <v>588</v>
      </c>
      <c r="C538" s="378"/>
      <c r="D538" s="233"/>
      <c r="Y538" s="215" t="s">
        <v>564</v>
      </c>
      <c r="Z538" s="244" t="s">
        <v>403</v>
      </c>
      <c r="AA538" s="244"/>
    </row>
    <row r="539" spans="1:27" ht="12.2" hidden="1" customHeight="1">
      <c r="A539" s="278"/>
      <c r="B539" s="381" t="s">
        <v>426</v>
      </c>
      <c r="C539" s="324"/>
      <c r="D539" s="149" t="s">
        <v>362</v>
      </c>
      <c r="E539" s="131" t="s">
        <v>87</v>
      </c>
      <c r="F539" s="155" t="s">
        <v>87</v>
      </c>
      <c r="G539" s="155" t="s">
        <v>87</v>
      </c>
      <c r="H539" s="131" t="s">
        <v>87</v>
      </c>
      <c r="I539" s="155" t="s">
        <v>87</v>
      </c>
      <c r="J539" s="155" t="s">
        <v>87</v>
      </c>
      <c r="K539" s="83">
        <v>1</v>
      </c>
      <c r="L539" s="259">
        <v>0</v>
      </c>
      <c r="M539" s="83">
        <v>1</v>
      </c>
      <c r="N539" s="259">
        <v>0</v>
      </c>
      <c r="O539" s="83">
        <v>1</v>
      </c>
      <c r="P539" s="259">
        <v>0</v>
      </c>
      <c r="Q539" s="83">
        <v>1</v>
      </c>
      <c r="R539" s="259">
        <v>0</v>
      </c>
      <c r="S539" s="83">
        <v>1</v>
      </c>
      <c r="T539" s="259">
        <v>0</v>
      </c>
      <c r="U539" s="259">
        <v>1</v>
      </c>
      <c r="V539" s="259">
        <v>0</v>
      </c>
      <c r="W539" s="259"/>
      <c r="X539" s="259"/>
      <c r="Y539" s="215" t="s">
        <v>564</v>
      </c>
      <c r="Z539" s="225"/>
      <c r="AA539" s="225"/>
    </row>
    <row r="540" spans="1:27" ht="12.2" hidden="1" customHeight="1">
      <c r="A540" s="278"/>
      <c r="B540" s="381" t="s">
        <v>427</v>
      </c>
      <c r="C540" s="324"/>
      <c r="D540" s="149" t="s">
        <v>362</v>
      </c>
      <c r="E540" s="131" t="s">
        <v>87</v>
      </c>
      <c r="F540" s="155" t="s">
        <v>87</v>
      </c>
      <c r="G540" s="155" t="s">
        <v>87</v>
      </c>
      <c r="H540" s="131" t="s">
        <v>87</v>
      </c>
      <c r="I540" s="155" t="s">
        <v>87</v>
      </c>
      <c r="J540" s="155" t="s">
        <v>87</v>
      </c>
      <c r="K540" s="259">
        <v>0</v>
      </c>
      <c r="L540" s="206">
        <v>2</v>
      </c>
      <c r="M540" s="206">
        <v>1</v>
      </c>
      <c r="N540" s="206">
        <v>2</v>
      </c>
      <c r="O540" s="206">
        <v>1</v>
      </c>
      <c r="P540" s="206">
        <v>2</v>
      </c>
      <c r="Q540" s="206">
        <v>1</v>
      </c>
      <c r="R540" s="206">
        <v>2</v>
      </c>
      <c r="S540" s="206">
        <v>1</v>
      </c>
      <c r="T540" s="206">
        <v>2</v>
      </c>
      <c r="U540" s="259">
        <v>0</v>
      </c>
      <c r="V540" s="206">
        <v>3</v>
      </c>
      <c r="W540" s="259"/>
      <c r="X540" s="206"/>
      <c r="Y540" s="215" t="s">
        <v>564</v>
      </c>
      <c r="Z540" s="244"/>
      <c r="AA540" s="244"/>
    </row>
    <row r="541" spans="1:27" ht="12.2" hidden="1" customHeight="1">
      <c r="A541" s="278"/>
      <c r="B541" s="381" t="s">
        <v>428</v>
      </c>
      <c r="C541" s="324"/>
      <c r="D541" s="149" t="s">
        <v>362</v>
      </c>
      <c r="E541" s="131" t="s">
        <v>87</v>
      </c>
      <c r="F541" s="155" t="s">
        <v>87</v>
      </c>
      <c r="G541" s="155" t="s">
        <v>87</v>
      </c>
      <c r="H541" s="131" t="s">
        <v>87</v>
      </c>
      <c r="I541" s="155" t="s">
        <v>87</v>
      </c>
      <c r="J541" s="155" t="s">
        <v>87</v>
      </c>
      <c r="K541" s="259">
        <v>0</v>
      </c>
      <c r="L541" s="206">
        <v>1</v>
      </c>
      <c r="M541" s="259">
        <v>0</v>
      </c>
      <c r="N541" s="206">
        <v>1</v>
      </c>
      <c r="O541" s="259">
        <v>0</v>
      </c>
      <c r="P541" s="206">
        <v>1</v>
      </c>
      <c r="Q541" s="259">
        <v>0</v>
      </c>
      <c r="R541" s="206">
        <v>1</v>
      </c>
      <c r="S541" s="259">
        <v>0</v>
      </c>
      <c r="T541" s="206">
        <v>1</v>
      </c>
      <c r="U541" s="259">
        <v>0</v>
      </c>
      <c r="V541" s="206">
        <v>1</v>
      </c>
      <c r="W541" s="259"/>
      <c r="X541" s="206"/>
      <c r="Y541" s="215" t="s">
        <v>564</v>
      </c>
      <c r="Z541" s="244"/>
      <c r="AA541" s="244"/>
    </row>
    <row r="542" spans="1:27" ht="12.2" hidden="1" customHeight="1">
      <c r="A542" s="278"/>
      <c r="B542" s="381" t="s">
        <v>429</v>
      </c>
      <c r="C542" s="324"/>
      <c r="D542" s="149" t="s">
        <v>362</v>
      </c>
      <c r="E542" s="131" t="s">
        <v>87</v>
      </c>
      <c r="F542" s="155" t="s">
        <v>87</v>
      </c>
      <c r="G542" s="155" t="s">
        <v>87</v>
      </c>
      <c r="H542" s="131" t="s">
        <v>87</v>
      </c>
      <c r="I542" s="155" t="s">
        <v>87</v>
      </c>
      <c r="J542" s="155" t="s">
        <v>87</v>
      </c>
      <c r="K542" s="259">
        <v>0</v>
      </c>
      <c r="L542" s="206">
        <v>1</v>
      </c>
      <c r="M542" s="206">
        <v>1</v>
      </c>
      <c r="N542" s="206">
        <v>1</v>
      </c>
      <c r="O542" s="259">
        <v>0</v>
      </c>
      <c r="P542" s="206">
        <v>2</v>
      </c>
      <c r="Q542" s="206">
        <v>1</v>
      </c>
      <c r="R542" s="206">
        <v>1</v>
      </c>
      <c r="S542" s="206">
        <v>1</v>
      </c>
      <c r="T542" s="206">
        <v>1</v>
      </c>
      <c r="U542" s="206">
        <v>1</v>
      </c>
      <c r="V542" s="206">
        <v>1</v>
      </c>
      <c r="W542" s="206"/>
      <c r="X542" s="206"/>
      <c r="Y542" s="215" t="s">
        <v>564</v>
      </c>
      <c r="Z542" s="244"/>
      <c r="AA542" s="244"/>
    </row>
    <row r="543" spans="1:27" ht="12.2" hidden="1" customHeight="1">
      <c r="A543" s="278">
        <v>237</v>
      </c>
      <c r="B543" s="377" t="s">
        <v>430</v>
      </c>
      <c r="C543" s="378"/>
      <c r="D543" s="149" t="s">
        <v>362</v>
      </c>
      <c r="E543" s="131" t="s">
        <v>87</v>
      </c>
      <c r="F543" s="155" t="s">
        <v>87</v>
      </c>
      <c r="G543" s="155" t="s">
        <v>87</v>
      </c>
      <c r="H543" s="131" t="s">
        <v>87</v>
      </c>
      <c r="I543" s="155" t="s">
        <v>87</v>
      </c>
      <c r="J543" s="155" t="s">
        <v>87</v>
      </c>
      <c r="K543" s="259">
        <v>1115</v>
      </c>
      <c r="L543" s="259">
        <v>2229</v>
      </c>
      <c r="M543" s="259">
        <v>1018</v>
      </c>
      <c r="N543" s="259">
        <v>2037</v>
      </c>
      <c r="O543" s="259">
        <v>914</v>
      </c>
      <c r="P543" s="259">
        <v>1827</v>
      </c>
      <c r="Q543" s="259">
        <v>793</v>
      </c>
      <c r="R543" s="259">
        <v>1586</v>
      </c>
      <c r="S543" s="259">
        <v>643</v>
      </c>
      <c r="T543" s="259">
        <v>1287</v>
      </c>
      <c r="U543" s="259">
        <v>644</v>
      </c>
      <c r="V543" s="259">
        <v>1289</v>
      </c>
      <c r="W543" s="259"/>
      <c r="X543" s="259"/>
      <c r="Y543" s="215" t="s">
        <v>564</v>
      </c>
      <c r="Z543" s="244" t="s">
        <v>403</v>
      </c>
      <c r="AA543" s="244"/>
    </row>
    <row r="544" spans="1:27" ht="12.2" hidden="1" customHeight="1">
      <c r="A544" s="278">
        <v>238</v>
      </c>
      <c r="B544" s="377" t="s">
        <v>431</v>
      </c>
      <c r="C544" s="378"/>
      <c r="D544" s="149" t="s">
        <v>362</v>
      </c>
      <c r="E544" s="131" t="s">
        <v>87</v>
      </c>
      <c r="F544" s="155" t="s">
        <v>87</v>
      </c>
      <c r="G544" s="155" t="s">
        <v>87</v>
      </c>
      <c r="H544" s="131" t="s">
        <v>87</v>
      </c>
      <c r="I544" s="155" t="s">
        <v>87</v>
      </c>
      <c r="J544" s="155" t="s">
        <v>87</v>
      </c>
      <c r="K544" s="204">
        <v>15</v>
      </c>
      <c r="L544" s="204">
        <v>97</v>
      </c>
      <c r="M544" s="204">
        <v>11</v>
      </c>
      <c r="N544" s="204">
        <v>82</v>
      </c>
      <c r="O544" s="204">
        <v>10</v>
      </c>
      <c r="P544" s="204">
        <v>53</v>
      </c>
      <c r="Q544" s="204">
        <v>8</v>
      </c>
      <c r="R544" s="204">
        <v>39</v>
      </c>
      <c r="S544" s="204">
        <v>7</v>
      </c>
      <c r="T544" s="204">
        <v>18</v>
      </c>
      <c r="U544" s="204">
        <v>7</v>
      </c>
      <c r="V544" s="204">
        <v>12</v>
      </c>
      <c r="W544" s="204"/>
      <c r="X544" s="204"/>
      <c r="Y544" s="215" t="s">
        <v>564</v>
      </c>
      <c r="Z544" s="244" t="s">
        <v>403</v>
      </c>
      <c r="AA544" s="244"/>
    </row>
    <row r="545" spans="1:27" ht="12.2" hidden="1" customHeight="1">
      <c r="A545" s="278">
        <v>239</v>
      </c>
      <c r="B545" s="377" t="s">
        <v>432</v>
      </c>
      <c r="C545" s="157"/>
      <c r="D545" s="149" t="s">
        <v>362</v>
      </c>
      <c r="E545" s="131" t="s">
        <v>87</v>
      </c>
      <c r="F545" s="155" t="s">
        <v>87</v>
      </c>
      <c r="G545" s="155" t="s">
        <v>87</v>
      </c>
      <c r="H545" s="131" t="s">
        <v>87</v>
      </c>
      <c r="I545" s="155" t="s">
        <v>87</v>
      </c>
      <c r="J545" s="155" t="s">
        <v>87</v>
      </c>
      <c r="K545" s="204">
        <v>2</v>
      </c>
      <c r="L545" s="204">
        <v>6</v>
      </c>
      <c r="M545" s="204">
        <v>2</v>
      </c>
      <c r="N545" s="204">
        <v>6</v>
      </c>
      <c r="O545" s="204">
        <v>1</v>
      </c>
      <c r="P545" s="204">
        <v>4</v>
      </c>
      <c r="Q545" s="204">
        <v>2</v>
      </c>
      <c r="R545" s="204">
        <v>3</v>
      </c>
      <c r="S545" s="259">
        <v>0</v>
      </c>
      <c r="T545" s="204">
        <v>1</v>
      </c>
      <c r="U545" s="204" t="s">
        <v>567</v>
      </c>
      <c r="V545" s="204" t="s">
        <v>567</v>
      </c>
      <c r="W545" s="204"/>
      <c r="X545" s="204"/>
      <c r="Y545" s="215"/>
      <c r="Z545" s="244" t="s">
        <v>543</v>
      </c>
      <c r="AA545" s="244"/>
    </row>
    <row r="546" spans="1:27" ht="12.2" hidden="1" customHeight="1">
      <c r="A546" s="278">
        <v>240</v>
      </c>
      <c r="B546" s="377" t="s">
        <v>433</v>
      </c>
      <c r="C546" s="157"/>
      <c r="D546" s="149" t="s">
        <v>358</v>
      </c>
      <c r="E546" s="259">
        <v>20965</v>
      </c>
      <c r="F546" s="259">
        <v>18675</v>
      </c>
      <c r="G546" s="176">
        <v>21042</v>
      </c>
      <c r="H546" s="176">
        <v>18601</v>
      </c>
      <c r="I546" s="176">
        <v>21103</v>
      </c>
      <c r="J546" s="176">
        <v>18508</v>
      </c>
      <c r="K546" s="176">
        <v>21022</v>
      </c>
      <c r="L546" s="176">
        <v>18435</v>
      </c>
      <c r="M546" s="176">
        <v>20953</v>
      </c>
      <c r="N546" s="176">
        <v>18258</v>
      </c>
      <c r="O546" s="221">
        <v>20728</v>
      </c>
      <c r="P546" s="221">
        <v>18004</v>
      </c>
      <c r="Q546" s="221">
        <v>20582</v>
      </c>
      <c r="R546" s="221">
        <v>17955</v>
      </c>
      <c r="S546" s="221">
        <v>21027</v>
      </c>
      <c r="T546" s="221">
        <v>17494</v>
      </c>
      <c r="U546" s="221">
        <v>21033</v>
      </c>
      <c r="V546" s="221">
        <v>17381</v>
      </c>
      <c r="W546" s="221"/>
      <c r="X546" s="221"/>
      <c r="Y546" s="235"/>
      <c r="Z546" s="276" t="s">
        <v>543</v>
      </c>
      <c r="AA546" s="276"/>
    </row>
    <row r="547" spans="1:27" ht="12.2" hidden="1" customHeight="1">
      <c r="A547" s="278">
        <v>241</v>
      </c>
      <c r="B547" s="379" t="s">
        <v>434</v>
      </c>
      <c r="C547" s="157"/>
      <c r="D547" s="132"/>
      <c r="E547" s="222"/>
      <c r="F547" s="222"/>
      <c r="G547" s="223"/>
      <c r="H547" s="223"/>
      <c r="I547" s="223"/>
      <c r="J547" s="223"/>
      <c r="K547" s="221"/>
      <c r="L547" s="221"/>
      <c r="M547" s="221"/>
      <c r="N547" s="221"/>
      <c r="O547" s="221"/>
      <c r="P547" s="221"/>
      <c r="Q547" s="221"/>
      <c r="R547" s="221"/>
      <c r="S547" s="221"/>
      <c r="T547" s="221"/>
      <c r="U547" s="221"/>
      <c r="V547" s="221"/>
      <c r="W547" s="221"/>
      <c r="X547" s="221"/>
      <c r="Y547" s="235"/>
      <c r="Z547" s="276" t="s">
        <v>543</v>
      </c>
      <c r="AA547" s="276"/>
    </row>
    <row r="548" spans="1:27" ht="12.2" hidden="1" customHeight="1">
      <c r="A548" s="278"/>
      <c r="B548" s="143"/>
      <c r="C548" s="185" t="s">
        <v>435</v>
      </c>
      <c r="D548" s="149" t="s">
        <v>358</v>
      </c>
      <c r="E548" s="259">
        <v>4</v>
      </c>
      <c r="F548" s="259">
        <v>20</v>
      </c>
      <c r="G548" s="176">
        <v>2</v>
      </c>
      <c r="H548" s="176">
        <v>23</v>
      </c>
      <c r="I548" s="176">
        <v>3</v>
      </c>
      <c r="J548" s="176">
        <v>23</v>
      </c>
      <c r="K548" s="176">
        <v>3</v>
      </c>
      <c r="L548" s="176">
        <v>24</v>
      </c>
      <c r="M548" s="176">
        <v>3</v>
      </c>
      <c r="N548" s="176">
        <v>27</v>
      </c>
      <c r="O548" s="221">
        <v>4</v>
      </c>
      <c r="P548" s="221">
        <v>20</v>
      </c>
      <c r="Q548" s="221">
        <v>4</v>
      </c>
      <c r="R548" s="221">
        <v>25</v>
      </c>
      <c r="S548" s="221">
        <v>3</v>
      </c>
      <c r="T548" s="221">
        <v>26</v>
      </c>
      <c r="U548" s="221">
        <v>5</v>
      </c>
      <c r="V548" s="221">
        <v>19</v>
      </c>
      <c r="W548" s="221"/>
      <c r="X548" s="221"/>
      <c r="Y548" s="235"/>
      <c r="Z548" s="276"/>
      <c r="AA548" s="276"/>
    </row>
    <row r="549" spans="1:27" ht="12.2" hidden="1" customHeight="1">
      <c r="A549" s="278"/>
      <c r="B549" s="143"/>
      <c r="C549" s="185" t="s">
        <v>436</v>
      </c>
      <c r="D549" s="149" t="s">
        <v>358</v>
      </c>
      <c r="E549" s="259">
        <v>1</v>
      </c>
      <c r="F549" s="259">
        <v>28</v>
      </c>
      <c r="G549" s="176">
        <v>2</v>
      </c>
      <c r="H549" s="176">
        <v>27</v>
      </c>
      <c r="I549" s="176">
        <v>2</v>
      </c>
      <c r="J549" s="176">
        <v>27</v>
      </c>
      <c r="K549" s="176">
        <v>2</v>
      </c>
      <c r="L549" s="176">
        <v>26</v>
      </c>
      <c r="M549" s="176">
        <v>2</v>
      </c>
      <c r="N549" s="176">
        <v>25</v>
      </c>
      <c r="O549" s="224">
        <v>1</v>
      </c>
      <c r="P549" s="224">
        <v>0</v>
      </c>
      <c r="Q549" s="224">
        <v>1</v>
      </c>
      <c r="R549" s="224">
        <v>0</v>
      </c>
      <c r="S549" s="224">
        <v>1</v>
      </c>
      <c r="T549" s="224">
        <v>0</v>
      </c>
      <c r="U549" s="224">
        <v>1</v>
      </c>
      <c r="V549" s="224" t="s">
        <v>567</v>
      </c>
      <c r="W549" s="224"/>
      <c r="X549" s="224"/>
      <c r="Y549" s="235"/>
      <c r="Z549" s="276"/>
      <c r="AA549" s="276"/>
    </row>
    <row r="550" spans="1:27" ht="12.2" hidden="1" customHeight="1">
      <c r="A550" s="278"/>
      <c r="B550" s="143"/>
      <c r="C550" s="185" t="s">
        <v>437</v>
      </c>
      <c r="D550" s="149" t="s">
        <v>358</v>
      </c>
      <c r="E550" s="259">
        <v>28</v>
      </c>
      <c r="F550" s="259">
        <v>159</v>
      </c>
      <c r="G550" s="176">
        <v>40</v>
      </c>
      <c r="H550" s="176">
        <v>151</v>
      </c>
      <c r="I550" s="176">
        <v>45</v>
      </c>
      <c r="J550" s="176">
        <v>146</v>
      </c>
      <c r="K550" s="176">
        <v>43</v>
      </c>
      <c r="L550" s="176">
        <v>149</v>
      </c>
      <c r="M550" s="176">
        <v>52</v>
      </c>
      <c r="N550" s="176">
        <v>143</v>
      </c>
      <c r="O550" s="221">
        <v>48</v>
      </c>
      <c r="P550" s="221">
        <v>163</v>
      </c>
      <c r="Q550" s="221">
        <v>61</v>
      </c>
      <c r="R550" s="221">
        <v>137</v>
      </c>
      <c r="S550" s="221">
        <v>52</v>
      </c>
      <c r="T550" s="221">
        <v>144</v>
      </c>
      <c r="U550" s="221">
        <v>49</v>
      </c>
      <c r="V550" s="221">
        <v>142</v>
      </c>
      <c r="W550" s="221"/>
      <c r="X550" s="221"/>
      <c r="Y550" s="235"/>
      <c r="Z550" s="276"/>
      <c r="AA550" s="276"/>
    </row>
    <row r="551" spans="1:27" ht="12.2" hidden="1" customHeight="1">
      <c r="A551" s="278"/>
      <c r="B551" s="143"/>
      <c r="C551" s="185" t="s">
        <v>438</v>
      </c>
      <c r="D551" s="149" t="s">
        <v>358</v>
      </c>
      <c r="E551" s="259">
        <v>2840</v>
      </c>
      <c r="F551" s="259">
        <v>2892</v>
      </c>
      <c r="G551" s="176">
        <v>2986</v>
      </c>
      <c r="H551" s="176">
        <v>2900</v>
      </c>
      <c r="I551" s="176">
        <v>3180</v>
      </c>
      <c r="J551" s="176">
        <v>2909</v>
      </c>
      <c r="K551" s="176">
        <v>3313</v>
      </c>
      <c r="L551" s="176">
        <v>2951</v>
      </c>
      <c r="M551" s="176">
        <v>3477</v>
      </c>
      <c r="N551" s="176">
        <v>3031</v>
      </c>
      <c r="O551" s="221">
        <v>3477</v>
      </c>
      <c r="P551" s="221">
        <v>2954</v>
      </c>
      <c r="Q551" s="221">
        <v>3574</v>
      </c>
      <c r="R551" s="221">
        <v>3060</v>
      </c>
      <c r="S551" s="221">
        <v>3735</v>
      </c>
      <c r="T551" s="221">
        <v>3746</v>
      </c>
      <c r="U551" s="221">
        <v>3894</v>
      </c>
      <c r="V551" s="221">
        <v>2981</v>
      </c>
      <c r="W551" s="221"/>
      <c r="X551" s="221"/>
      <c r="Y551" s="235"/>
      <c r="Z551" s="276"/>
      <c r="AA551" s="276"/>
    </row>
    <row r="552" spans="1:27" ht="12.2" hidden="1" customHeight="1">
      <c r="A552" s="278"/>
      <c r="B552" s="143"/>
      <c r="C552" s="185" t="s">
        <v>439</v>
      </c>
      <c r="D552" s="149" t="s">
        <v>358</v>
      </c>
      <c r="E552" s="259">
        <v>2554</v>
      </c>
      <c r="F552" s="259">
        <v>1456</v>
      </c>
      <c r="G552" s="176">
        <v>2505</v>
      </c>
      <c r="H552" s="176">
        <v>1434</v>
      </c>
      <c r="I552" s="176">
        <v>2420</v>
      </c>
      <c r="J552" s="176">
        <v>1361</v>
      </c>
      <c r="K552" s="176">
        <v>2427</v>
      </c>
      <c r="L552" s="176">
        <v>1343</v>
      </c>
      <c r="M552" s="176">
        <v>2321</v>
      </c>
      <c r="N552" s="176">
        <v>1256</v>
      </c>
      <c r="O552" s="221">
        <v>2312</v>
      </c>
      <c r="P552" s="221">
        <v>1227</v>
      </c>
      <c r="Q552" s="221">
        <v>2261</v>
      </c>
      <c r="R552" s="221">
        <v>1279</v>
      </c>
      <c r="S552" s="221">
        <v>2317</v>
      </c>
      <c r="T552" s="221">
        <v>1703</v>
      </c>
      <c r="U552" s="221">
        <v>2167</v>
      </c>
      <c r="V552" s="221">
        <v>1129</v>
      </c>
      <c r="W552" s="221"/>
      <c r="X552" s="221"/>
      <c r="Y552" s="235"/>
      <c r="Z552" s="276"/>
      <c r="AA552" s="276"/>
    </row>
    <row r="553" spans="1:27" ht="12.2" hidden="1" customHeight="1">
      <c r="A553" s="278"/>
      <c r="B553" s="143"/>
      <c r="C553" s="185" t="s">
        <v>440</v>
      </c>
      <c r="D553" s="149" t="s">
        <v>358</v>
      </c>
      <c r="E553" s="259">
        <v>66</v>
      </c>
      <c r="F553" s="259">
        <v>13</v>
      </c>
      <c r="G553" s="176">
        <v>72</v>
      </c>
      <c r="H553" s="176">
        <v>27</v>
      </c>
      <c r="I553" s="176">
        <v>67</v>
      </c>
      <c r="J553" s="176">
        <v>26</v>
      </c>
      <c r="K553" s="176">
        <v>64</v>
      </c>
      <c r="L553" s="176">
        <v>24</v>
      </c>
      <c r="M553" s="176">
        <v>62</v>
      </c>
      <c r="N553" s="176">
        <v>23</v>
      </c>
      <c r="O553" s="221">
        <v>54</v>
      </c>
      <c r="P553" s="221">
        <v>21</v>
      </c>
      <c r="Q553" s="221">
        <v>57</v>
      </c>
      <c r="R553" s="221">
        <v>21</v>
      </c>
      <c r="S553" s="221">
        <v>68</v>
      </c>
      <c r="T553" s="221">
        <v>17</v>
      </c>
      <c r="U553" s="221">
        <v>63</v>
      </c>
      <c r="V553" s="221">
        <v>19</v>
      </c>
      <c r="W553" s="221"/>
      <c r="X553" s="221"/>
      <c r="Y553" s="235"/>
      <c r="Z553" s="276"/>
      <c r="AA553" s="276"/>
    </row>
    <row r="554" spans="1:27" ht="12.2" hidden="1" customHeight="1">
      <c r="A554" s="278"/>
      <c r="B554" s="143"/>
      <c r="C554" s="185" t="s">
        <v>441</v>
      </c>
      <c r="D554" s="149" t="s">
        <v>358</v>
      </c>
      <c r="E554" s="259">
        <v>322</v>
      </c>
      <c r="F554" s="259">
        <v>7392</v>
      </c>
      <c r="G554" s="176">
        <v>333</v>
      </c>
      <c r="H554" s="176">
        <v>7385</v>
      </c>
      <c r="I554" s="176">
        <v>380</v>
      </c>
      <c r="J554" s="176">
        <v>7444</v>
      </c>
      <c r="K554" s="176">
        <v>409</v>
      </c>
      <c r="L554" s="176">
        <v>7477</v>
      </c>
      <c r="M554" s="176">
        <v>475</v>
      </c>
      <c r="N554" s="176">
        <v>7433</v>
      </c>
      <c r="O554" s="221">
        <v>497</v>
      </c>
      <c r="P554" s="221">
        <v>7451</v>
      </c>
      <c r="Q554" s="221">
        <v>503</v>
      </c>
      <c r="R554" s="221">
        <v>7396</v>
      </c>
      <c r="S554" s="221">
        <v>479</v>
      </c>
      <c r="T554" s="221">
        <v>5913</v>
      </c>
      <c r="U554" s="221">
        <v>595</v>
      </c>
      <c r="V554" s="221">
        <v>7071</v>
      </c>
      <c r="W554" s="221"/>
      <c r="X554" s="221"/>
      <c r="Y554" s="235"/>
      <c r="Z554" s="276"/>
      <c r="AA554" s="276"/>
    </row>
    <row r="555" spans="1:27" ht="12.2" hidden="1" customHeight="1">
      <c r="A555" s="278"/>
      <c r="B555" s="143"/>
      <c r="C555" s="185" t="s">
        <v>442</v>
      </c>
      <c r="D555" s="149" t="s">
        <v>358</v>
      </c>
      <c r="E555" s="259">
        <v>1293</v>
      </c>
      <c r="F555" s="259">
        <v>269</v>
      </c>
      <c r="G555" s="176">
        <v>1273</v>
      </c>
      <c r="H555" s="176">
        <v>263</v>
      </c>
      <c r="I555" s="176">
        <v>1211</v>
      </c>
      <c r="J555" s="176">
        <v>260</v>
      </c>
      <c r="K555" s="176">
        <v>1161</v>
      </c>
      <c r="L555" s="176">
        <v>237</v>
      </c>
      <c r="M555" s="176">
        <v>1157</v>
      </c>
      <c r="N555" s="176">
        <v>230</v>
      </c>
      <c r="O555" s="221">
        <v>1117</v>
      </c>
      <c r="P555" s="221">
        <v>211</v>
      </c>
      <c r="Q555" s="221">
        <v>824</v>
      </c>
      <c r="R555" s="221">
        <v>216</v>
      </c>
      <c r="S555" s="221">
        <v>1060</v>
      </c>
      <c r="T555" s="221">
        <v>208</v>
      </c>
      <c r="U555" s="221">
        <v>1038</v>
      </c>
      <c r="V555" s="221">
        <v>211</v>
      </c>
      <c r="W555" s="221"/>
      <c r="X555" s="221"/>
      <c r="Y555" s="235"/>
      <c r="Z555" s="276"/>
      <c r="AA555" s="276"/>
    </row>
    <row r="556" spans="1:27" ht="12.2" hidden="1" customHeight="1">
      <c r="A556" s="278"/>
      <c r="B556" s="225"/>
      <c r="C556" s="185" t="s">
        <v>443</v>
      </c>
      <c r="D556" s="149" t="s">
        <v>358</v>
      </c>
      <c r="E556" s="259">
        <v>13857</v>
      </c>
      <c r="F556" s="259">
        <v>6446</v>
      </c>
      <c r="G556" s="176">
        <v>13829</v>
      </c>
      <c r="H556" s="176">
        <v>6391</v>
      </c>
      <c r="I556" s="176">
        <v>13795</v>
      </c>
      <c r="J556" s="176">
        <v>6312</v>
      </c>
      <c r="K556" s="176">
        <v>13600</v>
      </c>
      <c r="L556" s="176">
        <v>6204</v>
      </c>
      <c r="M556" s="176">
        <v>13404</v>
      </c>
      <c r="N556" s="176">
        <v>6090</v>
      </c>
      <c r="O556" s="221">
        <v>13218</v>
      </c>
      <c r="P556" s="221">
        <v>5957</v>
      </c>
      <c r="Q556" s="221">
        <v>13297</v>
      </c>
      <c r="R556" s="221">
        <v>5821</v>
      </c>
      <c r="S556" s="221">
        <v>13312</v>
      </c>
      <c r="T556" s="221">
        <v>5737</v>
      </c>
      <c r="U556" s="221">
        <v>13221</v>
      </c>
      <c r="V556" s="221">
        <v>5809</v>
      </c>
      <c r="W556" s="221"/>
      <c r="X556" s="221"/>
      <c r="Y556" s="235"/>
      <c r="Z556" s="276"/>
      <c r="AA556" s="276"/>
    </row>
    <row r="557" spans="1:27" ht="12.2" hidden="1" customHeight="1">
      <c r="A557" s="189">
        <v>242</v>
      </c>
      <c r="B557" s="379" t="s">
        <v>444</v>
      </c>
      <c r="C557" s="157"/>
      <c r="D557" s="132"/>
      <c r="E557" s="222"/>
      <c r="F557" s="222"/>
      <c r="G557" s="223"/>
      <c r="H557" s="223"/>
      <c r="I557" s="223"/>
      <c r="J557" s="223"/>
      <c r="K557" s="221"/>
      <c r="L557" s="221"/>
      <c r="M557" s="221"/>
      <c r="N557" s="221"/>
      <c r="O557" s="221"/>
      <c r="P557" s="221"/>
      <c r="Q557" s="221"/>
      <c r="R557" s="221"/>
      <c r="S557" s="221"/>
      <c r="T557" s="221"/>
      <c r="U557" s="221"/>
      <c r="V557" s="221"/>
      <c r="W557" s="221"/>
      <c r="X557" s="221"/>
      <c r="Y557" s="235"/>
      <c r="Z557" s="276" t="s">
        <v>543</v>
      </c>
      <c r="AA557" s="276"/>
    </row>
    <row r="558" spans="1:27" ht="12.2" hidden="1" customHeight="1">
      <c r="A558" s="278"/>
      <c r="B558" s="143"/>
      <c r="C558" s="185" t="s">
        <v>445</v>
      </c>
      <c r="D558" s="149" t="s">
        <v>358</v>
      </c>
      <c r="E558" s="259">
        <v>5345</v>
      </c>
      <c r="F558" s="259">
        <v>11812</v>
      </c>
      <c r="G558" s="176">
        <v>5429</v>
      </c>
      <c r="H558" s="176">
        <v>11797</v>
      </c>
      <c r="I558" s="176">
        <v>5518</v>
      </c>
      <c r="J558" s="176">
        <v>11785</v>
      </c>
      <c r="K558" s="176">
        <v>5614</v>
      </c>
      <c r="L558" s="176">
        <v>11797</v>
      </c>
      <c r="M558" s="176">
        <v>5707</v>
      </c>
      <c r="N558" s="176">
        <v>11728</v>
      </c>
      <c r="O558" s="221">
        <v>5728</v>
      </c>
      <c r="P558" s="221">
        <v>11637</v>
      </c>
      <c r="Q558" s="221">
        <v>5523</v>
      </c>
      <c r="R558" s="221">
        <v>11693</v>
      </c>
      <c r="S558" s="221">
        <v>5905</v>
      </c>
      <c r="T558" s="221">
        <v>11304</v>
      </c>
      <c r="U558" s="221">
        <v>5983</v>
      </c>
      <c r="V558" s="221">
        <v>11152</v>
      </c>
      <c r="W558" s="221"/>
      <c r="X558" s="221"/>
      <c r="Y558" s="235"/>
      <c r="Z558" s="276"/>
      <c r="AA558" s="276"/>
    </row>
    <row r="559" spans="1:27" ht="12.2" hidden="1" customHeight="1">
      <c r="A559" s="278"/>
      <c r="B559" s="143"/>
      <c r="C559" s="332" t="s">
        <v>844</v>
      </c>
      <c r="D559" s="149" t="s">
        <v>358</v>
      </c>
      <c r="E559" s="226">
        <v>28</v>
      </c>
      <c r="F559" s="226">
        <v>59</v>
      </c>
      <c r="G559" s="227">
        <v>34</v>
      </c>
      <c r="H559" s="227">
        <v>64</v>
      </c>
      <c r="I559" s="227">
        <v>32</v>
      </c>
      <c r="J559" s="227">
        <v>64</v>
      </c>
      <c r="K559" s="221">
        <v>35</v>
      </c>
      <c r="L559" s="221">
        <v>66</v>
      </c>
      <c r="M559" s="221">
        <v>38</v>
      </c>
      <c r="N559" s="221">
        <v>63</v>
      </c>
      <c r="O559" s="221">
        <v>37</v>
      </c>
      <c r="P559" s="221">
        <v>53</v>
      </c>
      <c r="Q559" s="221">
        <v>35</v>
      </c>
      <c r="R559" s="221">
        <v>53</v>
      </c>
      <c r="S559" s="221">
        <v>26</v>
      </c>
      <c r="T559" s="221">
        <v>37</v>
      </c>
      <c r="U559" s="221">
        <v>6</v>
      </c>
      <c r="V559" s="221">
        <v>3</v>
      </c>
      <c r="W559" s="221"/>
      <c r="X559" s="221"/>
      <c r="Y559" s="235"/>
      <c r="Z559" s="276"/>
      <c r="AA559" s="276"/>
    </row>
    <row r="560" spans="1:27" ht="12.2" hidden="1" customHeight="1">
      <c r="A560" s="278"/>
      <c r="B560" s="143"/>
      <c r="C560" s="332" t="s">
        <v>845</v>
      </c>
      <c r="D560" s="149" t="s">
        <v>358</v>
      </c>
      <c r="E560" s="259">
        <v>15592</v>
      </c>
      <c r="F560" s="259">
        <v>6804</v>
      </c>
      <c r="G560" s="176">
        <v>15579</v>
      </c>
      <c r="H560" s="176">
        <v>6740</v>
      </c>
      <c r="I560" s="176">
        <v>15553</v>
      </c>
      <c r="J560" s="176">
        <v>6659</v>
      </c>
      <c r="K560" s="176">
        <v>15373</v>
      </c>
      <c r="L560" s="176">
        <v>6572</v>
      </c>
      <c r="M560" s="176">
        <v>15208</v>
      </c>
      <c r="N560" s="176">
        <v>6467</v>
      </c>
      <c r="O560" s="221">
        <v>14963</v>
      </c>
      <c r="P560" s="221">
        <v>6314</v>
      </c>
      <c r="Q560" s="221">
        <v>15024</v>
      </c>
      <c r="R560" s="221">
        <v>6209</v>
      </c>
      <c r="S560" s="221">
        <v>15096</v>
      </c>
      <c r="T560" s="221">
        <v>6153</v>
      </c>
      <c r="U560" s="221">
        <v>15044</v>
      </c>
      <c r="V560" s="221">
        <v>6226</v>
      </c>
      <c r="W560" s="221"/>
      <c r="X560" s="221"/>
      <c r="Y560" s="235"/>
      <c r="Z560" s="276"/>
      <c r="AA560" s="276"/>
    </row>
    <row r="561" spans="1:27" ht="12.2" hidden="1" customHeight="1">
      <c r="A561" s="278">
        <v>243</v>
      </c>
      <c r="B561" s="387" t="s">
        <v>446</v>
      </c>
      <c r="C561" s="157"/>
      <c r="D561" s="149" t="s">
        <v>358</v>
      </c>
      <c r="E561" s="171">
        <v>37</v>
      </c>
      <c r="F561" s="171">
        <v>135</v>
      </c>
      <c r="G561" s="227">
        <v>34</v>
      </c>
      <c r="H561" s="227">
        <v>147</v>
      </c>
      <c r="I561" s="176">
        <v>54</v>
      </c>
      <c r="J561" s="176">
        <v>208</v>
      </c>
      <c r="K561" s="227">
        <v>45</v>
      </c>
      <c r="L561" s="227">
        <v>162</v>
      </c>
      <c r="M561" s="228">
        <v>45</v>
      </c>
      <c r="N561" s="228">
        <v>155</v>
      </c>
      <c r="O561" s="228">
        <v>71</v>
      </c>
      <c r="P561" s="228">
        <v>262</v>
      </c>
      <c r="Q561" s="228">
        <v>71</v>
      </c>
      <c r="R561" s="228">
        <v>259</v>
      </c>
      <c r="S561" s="228">
        <v>72</v>
      </c>
      <c r="T561" s="228">
        <v>247</v>
      </c>
      <c r="U561" s="228">
        <v>73</v>
      </c>
      <c r="V561" s="228">
        <v>239</v>
      </c>
      <c r="W561" s="228"/>
      <c r="X561" s="228"/>
      <c r="Y561" s="235"/>
      <c r="Z561" s="276" t="s">
        <v>543</v>
      </c>
      <c r="AA561" s="276"/>
    </row>
    <row r="562" spans="1:27" ht="12.2" hidden="1" customHeight="1">
      <c r="A562" s="278">
        <v>244</v>
      </c>
      <c r="B562" s="377" t="s">
        <v>447</v>
      </c>
      <c r="C562" s="157"/>
      <c r="D562" s="149" t="s">
        <v>358</v>
      </c>
      <c r="E562" s="259">
        <v>740</v>
      </c>
      <c r="F562" s="259">
        <v>1767</v>
      </c>
      <c r="G562" s="176">
        <v>796</v>
      </c>
      <c r="H562" s="176">
        <v>1737</v>
      </c>
      <c r="I562" s="176">
        <v>822</v>
      </c>
      <c r="J562" s="176">
        <v>1747</v>
      </c>
      <c r="K562" s="176">
        <v>866</v>
      </c>
      <c r="L562" s="176">
        <v>1777</v>
      </c>
      <c r="M562" s="176">
        <v>903</v>
      </c>
      <c r="N562" s="176">
        <v>1748</v>
      </c>
      <c r="O562" s="176">
        <v>1020</v>
      </c>
      <c r="P562" s="176">
        <v>1467</v>
      </c>
      <c r="Q562" s="176">
        <v>1023</v>
      </c>
      <c r="R562" s="176">
        <v>1608</v>
      </c>
      <c r="S562" s="176">
        <v>970</v>
      </c>
      <c r="T562" s="176">
        <v>1730</v>
      </c>
      <c r="U562" s="176">
        <v>964</v>
      </c>
      <c r="V562" s="176">
        <v>1531</v>
      </c>
      <c r="W562" s="176"/>
      <c r="X562" s="176"/>
      <c r="Y562" s="235"/>
      <c r="Z562" s="276" t="s">
        <v>543</v>
      </c>
      <c r="AA562" s="276"/>
    </row>
    <row r="563" spans="1:27" ht="12.2" hidden="1" customHeight="1">
      <c r="A563" s="278">
        <v>245</v>
      </c>
      <c r="B563" s="377" t="s">
        <v>448</v>
      </c>
      <c r="C563" s="157"/>
      <c r="D563" s="149"/>
      <c r="E563" s="135"/>
      <c r="F563" s="135"/>
      <c r="G563" s="229"/>
      <c r="H563" s="229"/>
      <c r="I563" s="229"/>
      <c r="J563" s="229"/>
      <c r="K563" s="229"/>
      <c r="L563" s="229"/>
      <c r="M563" s="229"/>
      <c r="N563" s="229"/>
      <c r="O563" s="221"/>
      <c r="P563" s="221"/>
      <c r="Q563" s="221"/>
      <c r="R563" s="221"/>
      <c r="S563" s="221"/>
      <c r="T563" s="221"/>
      <c r="U563" s="221"/>
      <c r="V563" s="221"/>
      <c r="W563" s="221"/>
      <c r="X563" s="221"/>
      <c r="Y563" s="235"/>
      <c r="Z563" s="276" t="s">
        <v>543</v>
      </c>
      <c r="AA563" s="276"/>
    </row>
    <row r="564" spans="1:27" ht="12.2" hidden="1" customHeight="1">
      <c r="A564" s="278"/>
      <c r="B564" s="381" t="s">
        <v>449</v>
      </c>
      <c r="C564" s="394"/>
      <c r="D564" s="149" t="s">
        <v>358</v>
      </c>
      <c r="E564" s="259">
        <v>13</v>
      </c>
      <c r="F564" s="259">
        <v>33</v>
      </c>
      <c r="G564" s="224">
        <v>22</v>
      </c>
      <c r="H564" s="224">
        <v>24</v>
      </c>
      <c r="I564" s="224">
        <v>22</v>
      </c>
      <c r="J564" s="224">
        <v>30</v>
      </c>
      <c r="K564" s="221">
        <v>28</v>
      </c>
      <c r="L564" s="221">
        <v>26</v>
      </c>
      <c r="M564" s="221">
        <v>14</v>
      </c>
      <c r="N564" s="221">
        <v>34</v>
      </c>
      <c r="O564" s="176">
        <v>13</v>
      </c>
      <c r="P564" s="176">
        <v>22</v>
      </c>
      <c r="Q564" s="176">
        <v>15</v>
      </c>
      <c r="R564" s="176">
        <v>23</v>
      </c>
      <c r="S564" s="176">
        <v>16</v>
      </c>
      <c r="T564" s="176">
        <v>25</v>
      </c>
      <c r="U564" s="176">
        <v>14</v>
      </c>
      <c r="V564" s="176">
        <v>29</v>
      </c>
      <c r="W564" s="176"/>
      <c r="X564" s="176"/>
      <c r="Y564" s="235"/>
      <c r="Z564" s="276"/>
      <c r="AA564" s="276"/>
    </row>
    <row r="565" spans="1:27" ht="12.2" hidden="1" customHeight="1">
      <c r="A565" s="278"/>
      <c r="B565" s="381" t="s">
        <v>450</v>
      </c>
      <c r="C565" s="394"/>
      <c r="D565" s="149" t="s">
        <v>358</v>
      </c>
      <c r="E565" s="259">
        <v>7</v>
      </c>
      <c r="F565" s="259">
        <v>15</v>
      </c>
      <c r="G565" s="176">
        <v>10</v>
      </c>
      <c r="H565" s="176">
        <v>12</v>
      </c>
      <c r="I565" s="176">
        <v>10</v>
      </c>
      <c r="J565" s="176">
        <v>12</v>
      </c>
      <c r="K565" s="176">
        <v>10</v>
      </c>
      <c r="L565" s="176">
        <v>12</v>
      </c>
      <c r="M565" s="176">
        <v>6</v>
      </c>
      <c r="N565" s="176">
        <v>16</v>
      </c>
      <c r="O565" s="176">
        <v>7</v>
      </c>
      <c r="P565" s="176">
        <v>9</v>
      </c>
      <c r="Q565" s="176">
        <v>7</v>
      </c>
      <c r="R565" s="176">
        <v>8</v>
      </c>
      <c r="S565" s="176">
        <v>4</v>
      </c>
      <c r="T565" s="176">
        <v>6</v>
      </c>
      <c r="U565" s="176">
        <v>3</v>
      </c>
      <c r="V565" s="176">
        <v>7</v>
      </c>
      <c r="W565" s="176"/>
      <c r="X565" s="176"/>
      <c r="Y565" s="235"/>
      <c r="Z565" s="276"/>
      <c r="AA565" s="276"/>
    </row>
    <row r="566" spans="1:27" ht="12.2" hidden="1" customHeight="1">
      <c r="A566" s="189">
        <v>246</v>
      </c>
      <c r="B566" s="387" t="s">
        <v>451</v>
      </c>
      <c r="C566" s="157"/>
      <c r="D566" s="280" t="s">
        <v>358</v>
      </c>
      <c r="E566" s="230"/>
      <c r="F566" s="230"/>
      <c r="G566" s="192">
        <v>151</v>
      </c>
      <c r="H566" s="192">
        <v>114</v>
      </c>
      <c r="I566" s="192">
        <v>180</v>
      </c>
      <c r="J566" s="192">
        <v>132</v>
      </c>
      <c r="K566" s="192">
        <v>135</v>
      </c>
      <c r="L566" s="192">
        <v>151</v>
      </c>
      <c r="M566" s="192">
        <v>173</v>
      </c>
      <c r="N566" s="192">
        <v>122</v>
      </c>
      <c r="O566" s="192">
        <v>172</v>
      </c>
      <c r="P566" s="192">
        <v>164</v>
      </c>
      <c r="Q566" s="192">
        <v>365</v>
      </c>
      <c r="R566" s="192">
        <v>342</v>
      </c>
      <c r="S566" s="192">
        <v>320</v>
      </c>
      <c r="T566" s="192">
        <v>220</v>
      </c>
      <c r="U566" s="192">
        <v>229</v>
      </c>
      <c r="V566" s="192">
        <v>154</v>
      </c>
      <c r="W566" s="192"/>
      <c r="X566" s="192"/>
      <c r="Y566" s="235"/>
      <c r="Z566" s="276" t="s">
        <v>543</v>
      </c>
      <c r="AA566" s="276"/>
    </row>
    <row r="567" spans="1:27" ht="12.2" hidden="1" customHeight="1">
      <c r="A567" s="189">
        <v>247</v>
      </c>
      <c r="B567" s="387" t="s">
        <v>452</v>
      </c>
      <c r="C567" s="157"/>
      <c r="D567" s="149" t="s">
        <v>453</v>
      </c>
      <c r="E567" s="259">
        <v>81598</v>
      </c>
      <c r="F567" s="259">
        <v>53245</v>
      </c>
      <c r="G567" s="176">
        <v>98524</v>
      </c>
      <c r="H567" s="176">
        <v>57236</v>
      </c>
      <c r="I567" s="176">
        <v>110539</v>
      </c>
      <c r="J567" s="176">
        <v>64537</v>
      </c>
      <c r="K567" s="176">
        <v>104694</v>
      </c>
      <c r="L567" s="176">
        <v>65073</v>
      </c>
      <c r="M567" s="176">
        <v>103780</v>
      </c>
      <c r="N567" s="176">
        <v>63649</v>
      </c>
      <c r="O567" s="176">
        <v>123519</v>
      </c>
      <c r="P567" s="176">
        <v>55966</v>
      </c>
      <c r="Q567" s="176">
        <v>153498</v>
      </c>
      <c r="R567" s="176">
        <v>102976</v>
      </c>
      <c r="S567" s="176">
        <v>129447</v>
      </c>
      <c r="T567" s="176">
        <v>90623</v>
      </c>
      <c r="U567" s="176">
        <v>131980</v>
      </c>
      <c r="V567" s="176">
        <v>112400</v>
      </c>
      <c r="W567" s="176"/>
      <c r="X567" s="176"/>
      <c r="Y567" s="235"/>
      <c r="Z567" s="276" t="s">
        <v>543</v>
      </c>
      <c r="AA567" s="276"/>
    </row>
    <row r="568" spans="1:27" ht="12.2" customHeight="1">
      <c r="A568" s="189">
        <v>248</v>
      </c>
      <c r="B568" s="437" t="s">
        <v>454</v>
      </c>
      <c r="C568" s="443"/>
      <c r="D568" s="149" t="s">
        <v>358</v>
      </c>
      <c r="E568" s="259">
        <v>42194</v>
      </c>
      <c r="F568" s="259">
        <v>20467</v>
      </c>
      <c r="G568" s="259">
        <v>47105</v>
      </c>
      <c r="H568" s="259">
        <v>20900</v>
      </c>
      <c r="I568" s="259">
        <v>52591</v>
      </c>
      <c r="J568" s="259">
        <v>21696</v>
      </c>
      <c r="K568" s="259">
        <v>55446</v>
      </c>
      <c r="L568" s="259">
        <v>24508</v>
      </c>
      <c r="M568" s="259">
        <v>55057</v>
      </c>
      <c r="N568" s="259">
        <v>26190</v>
      </c>
      <c r="O568" s="259">
        <v>58811</v>
      </c>
      <c r="P568" s="259">
        <v>25144</v>
      </c>
      <c r="Q568" s="259">
        <v>56507</v>
      </c>
      <c r="R568" s="259">
        <v>29080</v>
      </c>
      <c r="S568" s="259">
        <v>60574</v>
      </c>
      <c r="T568" s="259">
        <v>32881</v>
      </c>
      <c r="U568" s="259">
        <v>65565</v>
      </c>
      <c r="V568" s="259">
        <v>34797</v>
      </c>
      <c r="W568" s="259">
        <v>66904</v>
      </c>
      <c r="X568" s="259">
        <v>34989</v>
      </c>
      <c r="Y568" s="215" t="s">
        <v>565</v>
      </c>
      <c r="Z568" s="276" t="s">
        <v>394</v>
      </c>
      <c r="AA568" s="276"/>
    </row>
    <row r="569" spans="1:27" ht="12.2" customHeight="1">
      <c r="A569" s="189">
        <v>249</v>
      </c>
      <c r="B569" s="437" t="s">
        <v>455</v>
      </c>
      <c r="C569" s="443"/>
      <c r="D569" s="149" t="s">
        <v>358</v>
      </c>
      <c r="E569" s="259">
        <v>113</v>
      </c>
      <c r="F569" s="259">
        <v>614</v>
      </c>
      <c r="G569" s="259">
        <v>116</v>
      </c>
      <c r="H569" s="259">
        <v>618</v>
      </c>
      <c r="I569" s="259">
        <v>114</v>
      </c>
      <c r="J569" s="259">
        <v>605</v>
      </c>
      <c r="K569" s="259">
        <v>131</v>
      </c>
      <c r="L569" s="259">
        <v>590</v>
      </c>
      <c r="M569" s="259">
        <v>147</v>
      </c>
      <c r="N569" s="259">
        <v>584</v>
      </c>
      <c r="O569" s="259">
        <v>157</v>
      </c>
      <c r="P569" s="259">
        <v>617</v>
      </c>
      <c r="Q569" s="259">
        <v>174</v>
      </c>
      <c r="R569" s="259">
        <v>618</v>
      </c>
      <c r="S569" s="259">
        <v>179</v>
      </c>
      <c r="T569" s="259">
        <v>630</v>
      </c>
      <c r="U569" s="259">
        <v>186</v>
      </c>
      <c r="V569" s="259">
        <v>625</v>
      </c>
      <c r="W569" s="259">
        <v>207</v>
      </c>
      <c r="X569" s="259">
        <v>634</v>
      </c>
      <c r="Y569" s="235"/>
      <c r="Z569" s="276" t="s">
        <v>394</v>
      </c>
      <c r="AA569" s="276"/>
    </row>
    <row r="570" spans="1:27" ht="12.2" customHeight="1">
      <c r="A570" s="189">
        <v>250</v>
      </c>
      <c r="B570" s="437" t="s">
        <v>456</v>
      </c>
      <c r="C570" s="443"/>
      <c r="D570" s="149" t="s">
        <v>358</v>
      </c>
      <c r="E570" s="259">
        <v>641</v>
      </c>
      <c r="F570" s="259">
        <v>2765</v>
      </c>
      <c r="G570" s="259">
        <v>655</v>
      </c>
      <c r="H570" s="259">
        <v>2744</v>
      </c>
      <c r="I570" s="259">
        <v>685</v>
      </c>
      <c r="J570" s="259">
        <v>2655</v>
      </c>
      <c r="K570" s="259">
        <v>685</v>
      </c>
      <c r="L570" s="259">
        <v>3080</v>
      </c>
      <c r="M570" s="259">
        <v>835</v>
      </c>
      <c r="N570" s="259">
        <v>3089</v>
      </c>
      <c r="O570" s="259">
        <v>667</v>
      </c>
      <c r="P570" s="259">
        <v>3301</v>
      </c>
      <c r="Q570" s="259">
        <v>968</v>
      </c>
      <c r="R570" s="259">
        <v>3183</v>
      </c>
      <c r="S570" s="259">
        <v>1014</v>
      </c>
      <c r="T570" s="259">
        <v>3275</v>
      </c>
      <c r="U570" s="259">
        <v>1070</v>
      </c>
      <c r="V570" s="259">
        <v>3419</v>
      </c>
      <c r="W570" s="259">
        <v>1163</v>
      </c>
      <c r="X570" s="259">
        <v>3492</v>
      </c>
      <c r="Y570" s="235"/>
      <c r="Z570" s="276" t="s">
        <v>394</v>
      </c>
      <c r="AA570" s="276"/>
    </row>
    <row r="571" spans="1:27" ht="12.2" hidden="1" customHeight="1">
      <c r="A571" s="189">
        <v>251</v>
      </c>
      <c r="B571" s="377" t="s">
        <v>457</v>
      </c>
      <c r="C571" s="157"/>
      <c r="D571" s="149" t="s">
        <v>358</v>
      </c>
      <c r="E571" s="170">
        <v>1923</v>
      </c>
      <c r="F571" s="170">
        <v>2007</v>
      </c>
      <c r="G571" s="128">
        <v>2394</v>
      </c>
      <c r="H571" s="128">
        <v>4051</v>
      </c>
      <c r="I571" s="128">
        <v>2451</v>
      </c>
      <c r="J571" s="128">
        <v>4168</v>
      </c>
      <c r="K571" s="128">
        <v>2613</v>
      </c>
      <c r="L571" s="128">
        <v>4007</v>
      </c>
      <c r="M571" s="259">
        <v>5552</v>
      </c>
      <c r="N571" s="259">
        <v>7561</v>
      </c>
      <c r="O571" s="259">
        <v>5834</v>
      </c>
      <c r="P571" s="259">
        <v>7975</v>
      </c>
      <c r="Q571" s="259">
        <v>5917</v>
      </c>
      <c r="R571" s="259">
        <v>8085</v>
      </c>
      <c r="S571" s="259">
        <v>6189</v>
      </c>
      <c r="T571" s="259">
        <v>8092</v>
      </c>
      <c r="U571" s="259">
        <v>4131</v>
      </c>
      <c r="V571" s="259">
        <v>3751</v>
      </c>
      <c r="W571" s="259"/>
      <c r="X571" s="259"/>
      <c r="Y571" s="238"/>
      <c r="Z571" s="249" t="s">
        <v>544</v>
      </c>
      <c r="AA571" s="249"/>
    </row>
    <row r="572" spans="1:27" ht="12.2" hidden="1" customHeight="1">
      <c r="A572" s="189">
        <v>252</v>
      </c>
      <c r="B572" s="377" t="s">
        <v>458</v>
      </c>
      <c r="C572" s="220"/>
      <c r="D572" s="149" t="s">
        <v>356</v>
      </c>
      <c r="E572" s="170">
        <v>2</v>
      </c>
      <c r="F572" s="170">
        <v>7</v>
      </c>
      <c r="G572" s="259">
        <v>17</v>
      </c>
      <c r="H572" s="259">
        <v>50</v>
      </c>
      <c r="I572" s="259">
        <v>13</v>
      </c>
      <c r="J572" s="259">
        <v>58</v>
      </c>
      <c r="K572" s="259">
        <v>4</v>
      </c>
      <c r="L572" s="259">
        <v>63</v>
      </c>
      <c r="M572" s="259">
        <v>10</v>
      </c>
      <c r="N572" s="259">
        <v>51</v>
      </c>
      <c r="O572" s="259">
        <v>7</v>
      </c>
      <c r="P572" s="259">
        <v>63</v>
      </c>
      <c r="Q572" s="259">
        <v>16</v>
      </c>
      <c r="R572" s="259">
        <v>75</v>
      </c>
      <c r="S572" s="259">
        <v>8</v>
      </c>
      <c r="T572" s="259">
        <v>30</v>
      </c>
      <c r="U572" s="259">
        <v>20</v>
      </c>
      <c r="V572" s="259">
        <v>65</v>
      </c>
      <c r="W572" s="259"/>
      <c r="X572" s="259"/>
      <c r="Y572" s="237"/>
      <c r="Z572" s="250" t="s">
        <v>545</v>
      </c>
      <c r="AA572" s="250"/>
    </row>
    <row r="573" spans="1:27" ht="12.2" hidden="1" customHeight="1">
      <c r="A573" s="369">
        <v>253</v>
      </c>
      <c r="B573" s="336" t="s">
        <v>459</v>
      </c>
      <c r="C573" s="370"/>
      <c r="D573" s="219" t="s">
        <v>356</v>
      </c>
      <c r="E573" s="242">
        <v>8</v>
      </c>
      <c r="F573" s="242">
        <v>8</v>
      </c>
      <c r="G573" s="242">
        <v>5</v>
      </c>
      <c r="H573" s="242">
        <v>8</v>
      </c>
      <c r="I573" s="242">
        <v>7</v>
      </c>
      <c r="J573" s="242">
        <v>4</v>
      </c>
      <c r="K573" s="242">
        <v>7</v>
      </c>
      <c r="L573" s="242">
        <v>2</v>
      </c>
      <c r="M573" s="242">
        <v>7</v>
      </c>
      <c r="N573" s="242">
        <v>2</v>
      </c>
      <c r="O573" s="242">
        <v>6</v>
      </c>
      <c r="P573" s="242">
        <v>3</v>
      </c>
      <c r="Q573" s="242">
        <v>6</v>
      </c>
      <c r="R573" s="242">
        <v>3</v>
      </c>
      <c r="S573" s="242">
        <v>6</v>
      </c>
      <c r="T573" s="242">
        <v>3</v>
      </c>
      <c r="U573" s="242">
        <v>6</v>
      </c>
      <c r="V573" s="242">
        <v>3</v>
      </c>
      <c r="W573" s="242"/>
      <c r="X573" s="242"/>
      <c r="Y573" s="371"/>
      <c r="Z573" s="372" t="s">
        <v>545</v>
      </c>
      <c r="AA573" s="372"/>
    </row>
    <row r="574" spans="1:27" s="143" customFormat="1" ht="12.2" hidden="1" customHeight="1">
      <c r="B574" s="311" t="s">
        <v>869</v>
      </c>
      <c r="E574" s="180"/>
      <c r="F574" s="180"/>
      <c r="G574" s="180"/>
      <c r="H574" s="180"/>
      <c r="I574" s="180"/>
      <c r="J574" s="180"/>
      <c r="K574" s="180"/>
      <c r="L574" s="180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212"/>
      <c r="Z574" s="281"/>
      <c r="AA574" s="281"/>
    </row>
    <row r="575" spans="1:27" s="143" customFormat="1" ht="12.2" hidden="1" customHeight="1">
      <c r="B575" s="377"/>
      <c r="C575" s="152"/>
      <c r="D575" s="214"/>
      <c r="E575" s="180"/>
      <c r="F575" s="180"/>
      <c r="G575" s="180"/>
      <c r="H575" s="180"/>
      <c r="I575" s="180"/>
      <c r="J575" s="180"/>
      <c r="K575" s="180"/>
      <c r="L575" s="180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212"/>
      <c r="Z575" s="281"/>
      <c r="AA575" s="281"/>
    </row>
    <row r="576" spans="1:27" s="143" customFormat="1" ht="12.2" hidden="1" customHeight="1">
      <c r="B576" s="377"/>
      <c r="C576" s="152"/>
      <c r="D576" s="214"/>
      <c r="E576" s="180"/>
      <c r="F576" s="180"/>
      <c r="G576" s="180"/>
      <c r="H576" s="180"/>
      <c r="I576" s="180"/>
      <c r="J576" s="180"/>
      <c r="K576" s="180"/>
      <c r="L576" s="180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212"/>
      <c r="Z576" s="281"/>
      <c r="AA576" s="281"/>
    </row>
    <row r="577" spans="1:27" s="143" customFormat="1" ht="12.2" hidden="1" customHeight="1">
      <c r="B577" s="377"/>
      <c r="C577" s="152"/>
      <c r="D577" s="214"/>
      <c r="E577" s="180"/>
      <c r="F577" s="180"/>
      <c r="G577" s="180"/>
      <c r="H577" s="180"/>
      <c r="I577" s="180"/>
      <c r="J577" s="180"/>
      <c r="K577" s="180"/>
      <c r="L577" s="180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212"/>
      <c r="Z577" s="281"/>
      <c r="AA577" s="281"/>
    </row>
    <row r="578" spans="1:27" s="143" customFormat="1" ht="12.2" hidden="1" customHeight="1">
      <c r="B578" s="377"/>
      <c r="C578" s="152"/>
      <c r="D578" s="214"/>
      <c r="E578" s="180"/>
      <c r="F578" s="180"/>
      <c r="G578" s="180"/>
      <c r="H578" s="180"/>
      <c r="I578" s="180"/>
      <c r="J578" s="180"/>
      <c r="K578" s="180"/>
      <c r="L578" s="180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212"/>
      <c r="Z578" s="281"/>
      <c r="AA578" s="281"/>
    </row>
    <row r="579" spans="1:27" ht="12.2" hidden="1" customHeight="1">
      <c r="A579" s="189">
        <v>254</v>
      </c>
      <c r="B579" s="377" t="s">
        <v>460</v>
      </c>
      <c r="C579" s="220"/>
      <c r="D579" s="149" t="s">
        <v>356</v>
      </c>
      <c r="E579" s="170">
        <v>13</v>
      </c>
      <c r="F579" s="170">
        <v>42</v>
      </c>
      <c r="G579" s="259">
        <v>18</v>
      </c>
      <c r="H579" s="259">
        <v>42</v>
      </c>
      <c r="I579" s="259">
        <v>31</v>
      </c>
      <c r="J579" s="259">
        <v>29</v>
      </c>
      <c r="K579" s="259">
        <v>14</v>
      </c>
      <c r="L579" s="259">
        <v>14</v>
      </c>
      <c r="M579" s="259">
        <v>28</v>
      </c>
      <c r="N579" s="259">
        <v>32</v>
      </c>
      <c r="O579" s="259">
        <v>23</v>
      </c>
      <c r="P579" s="259">
        <v>24</v>
      </c>
      <c r="Q579" s="259">
        <v>21</v>
      </c>
      <c r="R579" s="259">
        <v>24</v>
      </c>
      <c r="S579" s="259">
        <v>21</v>
      </c>
      <c r="T579" s="259">
        <v>26</v>
      </c>
      <c r="U579" s="259">
        <v>23</v>
      </c>
      <c r="V579" s="259">
        <v>28</v>
      </c>
      <c r="W579" s="259"/>
      <c r="X579" s="259"/>
      <c r="Y579" s="237"/>
      <c r="Z579" s="250" t="s">
        <v>545</v>
      </c>
      <c r="AA579" s="250"/>
    </row>
    <row r="580" spans="1:27" ht="12.2" hidden="1" customHeight="1">
      <c r="A580" s="189">
        <v>255</v>
      </c>
      <c r="B580" s="387" t="s">
        <v>461</v>
      </c>
      <c r="C580" s="220"/>
      <c r="D580" s="149" t="s">
        <v>453</v>
      </c>
      <c r="E580" s="170">
        <v>510</v>
      </c>
      <c r="F580" s="170">
        <v>490</v>
      </c>
      <c r="G580" s="259">
        <v>1020</v>
      </c>
      <c r="H580" s="259">
        <v>997</v>
      </c>
      <c r="I580" s="259">
        <v>1104</v>
      </c>
      <c r="J580" s="259">
        <v>1127</v>
      </c>
      <c r="K580" s="259">
        <v>1597</v>
      </c>
      <c r="L580" s="259">
        <v>1593</v>
      </c>
      <c r="M580" s="259">
        <v>892</v>
      </c>
      <c r="N580" s="259">
        <v>701</v>
      </c>
      <c r="O580" s="259">
        <v>620</v>
      </c>
      <c r="P580" s="259">
        <v>460</v>
      </c>
      <c r="Q580" s="259">
        <v>970</v>
      </c>
      <c r="R580" s="259">
        <v>220</v>
      </c>
      <c r="S580" s="259">
        <v>1370</v>
      </c>
      <c r="T580" s="259">
        <v>970</v>
      </c>
      <c r="U580" s="259">
        <v>980</v>
      </c>
      <c r="V580" s="259">
        <v>450</v>
      </c>
      <c r="W580" s="259"/>
      <c r="X580" s="259"/>
      <c r="Y580" s="237"/>
      <c r="Z580" s="250" t="s">
        <v>545</v>
      </c>
      <c r="AA580" s="250"/>
    </row>
    <row r="581" spans="1:27" ht="12.2" hidden="1" customHeight="1">
      <c r="A581" s="189">
        <v>256</v>
      </c>
      <c r="B581" s="386" t="s">
        <v>574</v>
      </c>
      <c r="C581" s="166"/>
      <c r="D581" s="280" t="s">
        <v>358</v>
      </c>
      <c r="E581" s="191"/>
      <c r="F581" s="191"/>
      <c r="G581" s="192">
        <v>31897</v>
      </c>
      <c r="H581" s="192">
        <v>43417</v>
      </c>
      <c r="I581" s="192">
        <v>31445</v>
      </c>
      <c r="J581" s="192">
        <v>42735</v>
      </c>
      <c r="K581" s="192">
        <v>28254</v>
      </c>
      <c r="L581" s="192">
        <v>46843</v>
      </c>
      <c r="M581" s="192">
        <v>31763</v>
      </c>
      <c r="N581" s="192">
        <v>42425</v>
      </c>
      <c r="O581" s="192">
        <v>31709</v>
      </c>
      <c r="P581" s="192">
        <v>42257</v>
      </c>
      <c r="Q581" s="192">
        <v>30860</v>
      </c>
      <c r="R581" s="192">
        <v>40739</v>
      </c>
      <c r="S581" s="192">
        <v>30632</v>
      </c>
      <c r="T581" s="192">
        <v>40483</v>
      </c>
      <c r="U581" s="192">
        <v>30347</v>
      </c>
      <c r="V581" s="192">
        <v>40135</v>
      </c>
      <c r="W581" s="192"/>
      <c r="X581" s="192"/>
      <c r="Y581" s="235"/>
      <c r="Z581" s="276" t="s">
        <v>546</v>
      </c>
      <c r="AA581" s="276"/>
    </row>
    <row r="582" spans="1:27" ht="12.2" hidden="1" customHeight="1">
      <c r="A582" s="278">
        <v>257</v>
      </c>
      <c r="B582" s="386" t="s">
        <v>575</v>
      </c>
      <c r="C582" s="166"/>
      <c r="D582" s="280" t="s">
        <v>358</v>
      </c>
      <c r="E582" s="191"/>
      <c r="F582" s="191"/>
      <c r="G582" s="192"/>
      <c r="H582" s="192"/>
      <c r="I582" s="131" t="s">
        <v>87</v>
      </c>
      <c r="J582" s="131" t="s">
        <v>87</v>
      </c>
      <c r="K582" s="131" t="s">
        <v>87</v>
      </c>
      <c r="L582" s="131" t="s">
        <v>87</v>
      </c>
      <c r="M582" s="131" t="s">
        <v>87</v>
      </c>
      <c r="N582" s="131" t="s">
        <v>87</v>
      </c>
      <c r="O582" s="131">
        <v>0</v>
      </c>
      <c r="P582" s="131">
        <v>84</v>
      </c>
      <c r="Q582" s="131">
        <v>1</v>
      </c>
      <c r="R582" s="131">
        <v>83</v>
      </c>
      <c r="S582" s="131">
        <v>1</v>
      </c>
      <c r="T582" s="131">
        <v>86</v>
      </c>
      <c r="U582" s="131">
        <v>1</v>
      </c>
      <c r="V582" s="131">
        <v>85</v>
      </c>
      <c r="W582" s="131"/>
      <c r="X582" s="131"/>
      <c r="Y582" s="235"/>
      <c r="Z582" s="276" t="s">
        <v>547</v>
      </c>
      <c r="AA582" s="276"/>
    </row>
    <row r="583" spans="1:27" ht="12.2" hidden="1" customHeight="1">
      <c r="A583" s="278"/>
      <c r="B583" s="504" t="s">
        <v>462</v>
      </c>
      <c r="C583" s="508"/>
      <c r="D583" s="280" t="s">
        <v>358</v>
      </c>
      <c r="E583" s="191"/>
      <c r="F583" s="191"/>
      <c r="G583" s="192"/>
      <c r="H583" s="192"/>
      <c r="I583" s="131" t="s">
        <v>87</v>
      </c>
      <c r="J583" s="131" t="s">
        <v>87</v>
      </c>
      <c r="K583" s="131" t="s">
        <v>87</v>
      </c>
      <c r="L583" s="131" t="s">
        <v>87</v>
      </c>
      <c r="M583" s="131" t="s">
        <v>87</v>
      </c>
      <c r="N583" s="131" t="s">
        <v>87</v>
      </c>
      <c r="O583" s="131">
        <v>0</v>
      </c>
      <c r="P583" s="131">
        <v>15</v>
      </c>
      <c r="Q583" s="131">
        <v>1</v>
      </c>
      <c r="R583" s="131">
        <v>16</v>
      </c>
      <c r="S583" s="131">
        <v>1</v>
      </c>
      <c r="T583" s="131">
        <v>16</v>
      </c>
      <c r="U583" s="131">
        <v>1</v>
      </c>
      <c r="V583" s="131">
        <v>16</v>
      </c>
      <c r="W583" s="131"/>
      <c r="X583" s="131"/>
      <c r="Y583" s="235"/>
      <c r="Z583" s="276" t="s">
        <v>547</v>
      </c>
      <c r="AA583" s="276"/>
    </row>
    <row r="584" spans="1:27" ht="12.2" hidden="1" customHeight="1">
      <c r="A584" s="278"/>
      <c r="B584" s="504" t="s">
        <v>463</v>
      </c>
      <c r="C584" s="508"/>
      <c r="D584" s="280" t="s">
        <v>358</v>
      </c>
      <c r="E584" s="191"/>
      <c r="F584" s="191"/>
      <c r="G584" s="192"/>
      <c r="H584" s="192"/>
      <c r="I584" s="131" t="s">
        <v>87</v>
      </c>
      <c r="J584" s="131" t="s">
        <v>87</v>
      </c>
      <c r="K584" s="131" t="s">
        <v>87</v>
      </c>
      <c r="L584" s="131" t="s">
        <v>87</v>
      </c>
      <c r="M584" s="131" t="s">
        <v>87</v>
      </c>
      <c r="N584" s="131" t="s">
        <v>87</v>
      </c>
      <c r="O584" s="131">
        <v>0</v>
      </c>
      <c r="P584" s="131">
        <v>5</v>
      </c>
      <c r="Q584" s="131">
        <v>0</v>
      </c>
      <c r="R584" s="131">
        <v>5</v>
      </c>
      <c r="S584" s="131">
        <v>0</v>
      </c>
      <c r="T584" s="131">
        <v>5</v>
      </c>
      <c r="U584" s="131">
        <v>0</v>
      </c>
      <c r="V584" s="131">
        <v>5</v>
      </c>
      <c r="W584" s="131"/>
      <c r="X584" s="131"/>
      <c r="Y584" s="235"/>
      <c r="Z584" s="276" t="s">
        <v>547</v>
      </c>
      <c r="AA584" s="276"/>
    </row>
    <row r="585" spans="1:27" ht="12.2" hidden="1" customHeight="1">
      <c r="A585" s="278"/>
      <c r="B585" s="381" t="s">
        <v>464</v>
      </c>
      <c r="C585" s="382"/>
      <c r="D585" s="280" t="s">
        <v>358</v>
      </c>
      <c r="E585" s="191"/>
      <c r="F585" s="191"/>
      <c r="G585" s="192"/>
      <c r="H585" s="192"/>
      <c r="I585" s="131" t="s">
        <v>87</v>
      </c>
      <c r="J585" s="131" t="s">
        <v>87</v>
      </c>
      <c r="K585" s="131" t="s">
        <v>87</v>
      </c>
      <c r="L585" s="131" t="s">
        <v>87</v>
      </c>
      <c r="M585" s="131" t="s">
        <v>87</v>
      </c>
      <c r="N585" s="131" t="s">
        <v>87</v>
      </c>
      <c r="O585" s="131">
        <v>0</v>
      </c>
      <c r="P585" s="131">
        <v>64</v>
      </c>
      <c r="Q585" s="131">
        <v>0</v>
      </c>
      <c r="R585" s="131">
        <v>62</v>
      </c>
      <c r="S585" s="131">
        <v>0</v>
      </c>
      <c r="T585" s="131">
        <v>65</v>
      </c>
      <c r="U585" s="131">
        <v>0</v>
      </c>
      <c r="V585" s="131">
        <v>64</v>
      </c>
      <c r="W585" s="131"/>
      <c r="X585" s="131"/>
      <c r="Y585" s="235"/>
      <c r="Z585" s="276" t="s">
        <v>547</v>
      </c>
      <c r="AA585" s="276"/>
    </row>
    <row r="586" spans="1:27" ht="12.2" hidden="1" customHeight="1">
      <c r="A586" s="278">
        <v>258</v>
      </c>
      <c r="B586" s="386" t="s">
        <v>576</v>
      </c>
      <c r="C586" s="166"/>
      <c r="D586" s="280" t="s">
        <v>358</v>
      </c>
      <c r="E586" s="191"/>
      <c r="F586" s="191"/>
      <c r="G586" s="192"/>
      <c r="H586" s="192"/>
      <c r="I586" s="131" t="s">
        <v>87</v>
      </c>
      <c r="J586" s="131" t="s">
        <v>87</v>
      </c>
      <c r="K586" s="131" t="s">
        <v>87</v>
      </c>
      <c r="L586" s="131" t="s">
        <v>87</v>
      </c>
      <c r="M586" s="131" t="s">
        <v>87</v>
      </c>
      <c r="N586" s="131" t="s">
        <v>87</v>
      </c>
      <c r="O586" s="131">
        <v>90</v>
      </c>
      <c r="P586" s="131">
        <v>1246</v>
      </c>
      <c r="Q586" s="131">
        <v>95</v>
      </c>
      <c r="R586" s="131">
        <v>1249</v>
      </c>
      <c r="S586" s="131">
        <v>105</v>
      </c>
      <c r="T586" s="131">
        <v>1254</v>
      </c>
      <c r="U586" s="131">
        <v>102</v>
      </c>
      <c r="V586" s="131">
        <v>1236</v>
      </c>
      <c r="W586" s="131"/>
      <c r="X586" s="131"/>
      <c r="Y586" s="235"/>
      <c r="Z586" s="276" t="s">
        <v>547</v>
      </c>
      <c r="AA586" s="276"/>
    </row>
    <row r="587" spans="1:27" ht="12.2" hidden="1" customHeight="1">
      <c r="A587" s="278"/>
      <c r="B587" s="381" t="s">
        <v>462</v>
      </c>
      <c r="C587" s="394"/>
      <c r="D587" s="280" t="s">
        <v>358</v>
      </c>
      <c r="E587" s="191"/>
      <c r="F587" s="191"/>
      <c r="G587" s="192"/>
      <c r="H587" s="192"/>
      <c r="I587" s="131" t="s">
        <v>87</v>
      </c>
      <c r="J587" s="131" t="s">
        <v>87</v>
      </c>
      <c r="K587" s="131" t="s">
        <v>87</v>
      </c>
      <c r="L587" s="131" t="s">
        <v>87</v>
      </c>
      <c r="M587" s="131" t="s">
        <v>87</v>
      </c>
      <c r="N587" s="131" t="s">
        <v>87</v>
      </c>
      <c r="O587" s="131">
        <v>6</v>
      </c>
      <c r="P587" s="131">
        <v>228</v>
      </c>
      <c r="Q587" s="131">
        <v>7</v>
      </c>
      <c r="R587" s="131">
        <v>228</v>
      </c>
      <c r="S587" s="131">
        <v>6</v>
      </c>
      <c r="T587" s="131">
        <v>234</v>
      </c>
      <c r="U587" s="131">
        <v>6</v>
      </c>
      <c r="V587" s="131">
        <v>233</v>
      </c>
      <c r="W587" s="131"/>
      <c r="X587" s="131"/>
      <c r="Y587" s="235"/>
      <c r="Z587" s="276" t="s">
        <v>547</v>
      </c>
      <c r="AA587" s="276"/>
    </row>
    <row r="588" spans="1:27" ht="12.2" hidden="1" customHeight="1">
      <c r="A588" s="278"/>
      <c r="B588" s="381" t="s">
        <v>463</v>
      </c>
      <c r="C588" s="394"/>
      <c r="D588" s="280" t="s">
        <v>358</v>
      </c>
      <c r="E588" s="191"/>
      <c r="F588" s="191"/>
      <c r="G588" s="192"/>
      <c r="H588" s="192"/>
      <c r="I588" s="131" t="s">
        <v>87</v>
      </c>
      <c r="J588" s="131" t="s">
        <v>87</v>
      </c>
      <c r="K588" s="131" t="s">
        <v>87</v>
      </c>
      <c r="L588" s="131" t="s">
        <v>87</v>
      </c>
      <c r="M588" s="131" t="s">
        <v>87</v>
      </c>
      <c r="N588" s="131" t="s">
        <v>87</v>
      </c>
      <c r="O588" s="131">
        <v>1</v>
      </c>
      <c r="P588" s="131">
        <v>79</v>
      </c>
      <c r="Q588" s="131">
        <v>1</v>
      </c>
      <c r="R588" s="131">
        <v>80</v>
      </c>
      <c r="S588" s="131">
        <v>0</v>
      </c>
      <c r="T588" s="131">
        <v>80</v>
      </c>
      <c r="U588" s="131">
        <v>0</v>
      </c>
      <c r="V588" s="131">
        <v>80</v>
      </c>
      <c r="W588" s="131"/>
      <c r="X588" s="131"/>
      <c r="Y588" s="235"/>
      <c r="Z588" s="276" t="s">
        <v>547</v>
      </c>
      <c r="AA588" s="276"/>
    </row>
    <row r="589" spans="1:27" ht="12.2" hidden="1" customHeight="1">
      <c r="A589" s="278"/>
      <c r="B589" s="381" t="s">
        <v>464</v>
      </c>
      <c r="C589" s="394"/>
      <c r="D589" s="280" t="s">
        <v>358</v>
      </c>
      <c r="E589" s="191"/>
      <c r="F589" s="191"/>
      <c r="G589" s="192"/>
      <c r="H589" s="192"/>
      <c r="I589" s="131" t="s">
        <v>87</v>
      </c>
      <c r="J589" s="131" t="s">
        <v>87</v>
      </c>
      <c r="K589" s="131" t="s">
        <v>87</v>
      </c>
      <c r="L589" s="131" t="s">
        <v>87</v>
      </c>
      <c r="M589" s="131" t="s">
        <v>87</v>
      </c>
      <c r="N589" s="131" t="s">
        <v>87</v>
      </c>
      <c r="O589" s="131">
        <v>83</v>
      </c>
      <c r="P589" s="131">
        <v>939</v>
      </c>
      <c r="Q589" s="131">
        <v>87</v>
      </c>
      <c r="R589" s="131">
        <v>941</v>
      </c>
      <c r="S589" s="131">
        <v>99</v>
      </c>
      <c r="T589" s="131">
        <v>940</v>
      </c>
      <c r="U589" s="131">
        <v>96</v>
      </c>
      <c r="V589" s="131">
        <v>923</v>
      </c>
      <c r="W589" s="131"/>
      <c r="X589" s="131"/>
      <c r="Y589" s="235"/>
      <c r="Z589" s="276" t="s">
        <v>547</v>
      </c>
      <c r="AA589" s="276"/>
    </row>
    <row r="590" spans="1:27" ht="12.2" hidden="1" customHeight="1">
      <c r="A590" s="278">
        <v>259</v>
      </c>
      <c r="B590" s="386" t="s">
        <v>578</v>
      </c>
      <c r="C590" s="157"/>
      <c r="D590" s="280" t="s">
        <v>358</v>
      </c>
      <c r="E590" s="191"/>
      <c r="F590" s="191"/>
      <c r="G590" s="192"/>
      <c r="H590" s="192"/>
      <c r="I590" s="131">
        <v>203</v>
      </c>
      <c r="J590" s="131">
        <v>197</v>
      </c>
      <c r="K590" s="131">
        <v>0</v>
      </c>
      <c r="L590" s="131">
        <v>0</v>
      </c>
      <c r="M590" s="131">
        <v>0</v>
      </c>
      <c r="N590" s="131">
        <v>0</v>
      </c>
      <c r="O590" s="131">
        <v>11</v>
      </c>
      <c r="P590" s="131">
        <v>19</v>
      </c>
      <c r="Q590" s="131">
        <v>13</v>
      </c>
      <c r="R590" s="131">
        <v>31</v>
      </c>
      <c r="S590" s="131">
        <v>0</v>
      </c>
      <c r="T590" s="131">
        <v>0</v>
      </c>
      <c r="U590" s="131">
        <v>0</v>
      </c>
      <c r="V590" s="131">
        <v>0</v>
      </c>
      <c r="W590" s="131"/>
      <c r="X590" s="131"/>
      <c r="Y590" s="235"/>
      <c r="Z590" s="276" t="s">
        <v>548</v>
      </c>
      <c r="AA590" s="276"/>
    </row>
    <row r="591" spans="1:27" ht="12.2" hidden="1" customHeight="1">
      <c r="A591" s="278">
        <v>260</v>
      </c>
      <c r="B591" s="386" t="s">
        <v>577</v>
      </c>
      <c r="C591" s="157"/>
      <c r="D591" s="280" t="s">
        <v>358</v>
      </c>
      <c r="E591" s="191"/>
      <c r="F591" s="191"/>
      <c r="G591" s="192"/>
      <c r="H591" s="192"/>
      <c r="I591" s="192">
        <v>4207</v>
      </c>
      <c r="J591" s="192">
        <v>5842</v>
      </c>
      <c r="K591" s="192">
        <v>7755</v>
      </c>
      <c r="L591" s="192">
        <v>3474</v>
      </c>
      <c r="M591" s="192">
        <v>19820</v>
      </c>
      <c r="N591" s="192">
        <v>6354</v>
      </c>
      <c r="O591" s="192">
        <v>23961</v>
      </c>
      <c r="P591" s="192">
        <v>7651</v>
      </c>
      <c r="Q591" s="192">
        <v>18561</v>
      </c>
      <c r="R591" s="192">
        <v>8298</v>
      </c>
      <c r="S591" s="192">
        <v>15059</v>
      </c>
      <c r="T591" s="192">
        <v>9341</v>
      </c>
      <c r="U591" s="192">
        <v>18675</v>
      </c>
      <c r="V591" s="192">
        <v>12670</v>
      </c>
      <c r="W591" s="192"/>
      <c r="X591" s="192"/>
      <c r="Y591" s="235"/>
      <c r="Z591" s="276" t="s">
        <v>548</v>
      </c>
      <c r="AA591" s="276"/>
    </row>
    <row r="592" spans="1:27" ht="12.2" hidden="1" customHeight="1">
      <c r="A592" s="278">
        <v>261</v>
      </c>
      <c r="B592" s="377" t="s">
        <v>465</v>
      </c>
      <c r="C592" s="157"/>
      <c r="D592" s="149" t="s">
        <v>358</v>
      </c>
      <c r="E592" s="259">
        <v>6279</v>
      </c>
      <c r="F592" s="259">
        <v>18612</v>
      </c>
      <c r="G592" s="259">
        <v>6807</v>
      </c>
      <c r="H592" s="259">
        <v>18618</v>
      </c>
      <c r="I592" s="259">
        <v>6676</v>
      </c>
      <c r="J592" s="259">
        <v>18807</v>
      </c>
      <c r="K592" s="259">
        <v>6823</v>
      </c>
      <c r="L592" s="259">
        <v>18803</v>
      </c>
      <c r="M592" s="259">
        <v>7841</v>
      </c>
      <c r="N592" s="259">
        <v>16834</v>
      </c>
      <c r="O592" s="259">
        <v>8869</v>
      </c>
      <c r="P592" s="259">
        <v>16372</v>
      </c>
      <c r="Q592" s="259">
        <v>9274</v>
      </c>
      <c r="R592" s="259">
        <v>16191</v>
      </c>
      <c r="S592" s="259">
        <v>9516</v>
      </c>
      <c r="T592" s="259">
        <v>15989</v>
      </c>
      <c r="U592" s="259">
        <v>9353</v>
      </c>
      <c r="V592" s="259">
        <v>15935</v>
      </c>
      <c r="W592" s="259"/>
      <c r="X592" s="259"/>
      <c r="Y592" s="235"/>
      <c r="Z592" s="276" t="s">
        <v>542</v>
      </c>
      <c r="AA592" s="276"/>
    </row>
    <row r="593" spans="1:27" ht="12.2" hidden="1" customHeight="1">
      <c r="A593" s="278">
        <v>262</v>
      </c>
      <c r="B593" s="386" t="s">
        <v>579</v>
      </c>
      <c r="C593" s="157"/>
      <c r="D593" s="280" t="s">
        <v>358</v>
      </c>
      <c r="E593" s="230"/>
      <c r="F593" s="230"/>
      <c r="G593" s="192">
        <v>27</v>
      </c>
      <c r="H593" s="192">
        <v>829</v>
      </c>
      <c r="I593" s="192">
        <v>25</v>
      </c>
      <c r="J593" s="192">
        <v>839</v>
      </c>
      <c r="K593" s="192">
        <v>38</v>
      </c>
      <c r="L593" s="192">
        <v>822</v>
      </c>
      <c r="M593" s="192">
        <v>35</v>
      </c>
      <c r="N593" s="192">
        <v>1027</v>
      </c>
      <c r="O593" s="192">
        <v>50</v>
      </c>
      <c r="P593" s="192">
        <v>1146</v>
      </c>
      <c r="Q593" s="192">
        <v>67</v>
      </c>
      <c r="R593" s="192">
        <v>1253</v>
      </c>
      <c r="S593" s="192">
        <v>68</v>
      </c>
      <c r="T593" s="192">
        <v>960</v>
      </c>
      <c r="U593" s="192">
        <v>70</v>
      </c>
      <c r="V593" s="192">
        <v>935</v>
      </c>
      <c r="W593" s="192"/>
      <c r="X593" s="192"/>
      <c r="Y593" s="237"/>
      <c r="Z593" s="250" t="s">
        <v>549</v>
      </c>
      <c r="AA593" s="250"/>
    </row>
    <row r="594" spans="1:27" ht="12.2" hidden="1" customHeight="1">
      <c r="A594" s="278">
        <v>263</v>
      </c>
      <c r="B594" s="386" t="s">
        <v>580</v>
      </c>
      <c r="C594" s="157"/>
      <c r="D594" s="149" t="s">
        <v>356</v>
      </c>
      <c r="E594" s="170" t="s">
        <v>409</v>
      </c>
      <c r="F594" s="170" t="s">
        <v>409</v>
      </c>
      <c r="G594" s="259">
        <v>58</v>
      </c>
      <c r="H594" s="259">
        <v>46</v>
      </c>
      <c r="I594" s="259">
        <v>59</v>
      </c>
      <c r="J594" s="259">
        <v>48</v>
      </c>
      <c r="K594" s="259">
        <v>58</v>
      </c>
      <c r="L594" s="259">
        <v>49</v>
      </c>
      <c r="M594" s="259">
        <v>59</v>
      </c>
      <c r="N594" s="259">
        <v>47</v>
      </c>
      <c r="O594" s="259">
        <v>115</v>
      </c>
      <c r="P594" s="259">
        <v>108</v>
      </c>
      <c r="Q594" s="259">
        <v>112</v>
      </c>
      <c r="R594" s="259">
        <v>103</v>
      </c>
      <c r="S594" s="259">
        <v>103</v>
      </c>
      <c r="T594" s="259">
        <v>108</v>
      </c>
      <c r="U594" s="259">
        <v>120</v>
      </c>
      <c r="V594" s="259">
        <v>91</v>
      </c>
      <c r="W594" s="259"/>
      <c r="X594" s="259"/>
      <c r="Y594" s="237"/>
      <c r="Z594" s="250" t="s">
        <v>545</v>
      </c>
      <c r="AA594" s="250"/>
    </row>
    <row r="595" spans="1:27" ht="12.2" hidden="1" customHeight="1">
      <c r="A595" s="278">
        <v>264</v>
      </c>
      <c r="B595" s="377" t="s">
        <v>466</v>
      </c>
      <c r="C595" s="157"/>
      <c r="D595" s="149" t="s">
        <v>358</v>
      </c>
      <c r="E595" s="259">
        <v>151</v>
      </c>
      <c r="F595" s="259">
        <v>435</v>
      </c>
      <c r="G595" s="259">
        <v>148</v>
      </c>
      <c r="H595" s="259">
        <v>426</v>
      </c>
      <c r="I595" s="259">
        <v>161</v>
      </c>
      <c r="J595" s="259">
        <v>302</v>
      </c>
      <c r="K595" s="259">
        <v>294</v>
      </c>
      <c r="L595" s="259">
        <v>424</v>
      </c>
      <c r="M595" s="259">
        <v>165</v>
      </c>
      <c r="N595" s="259">
        <v>333</v>
      </c>
      <c r="O595" s="259">
        <v>225</v>
      </c>
      <c r="P595" s="259">
        <v>552</v>
      </c>
      <c r="Q595" s="259">
        <v>210</v>
      </c>
      <c r="R595" s="259">
        <v>463</v>
      </c>
      <c r="S595" s="259">
        <v>318</v>
      </c>
      <c r="T595" s="259">
        <v>621</v>
      </c>
      <c r="U595" s="259">
        <v>586</v>
      </c>
      <c r="V595" s="259">
        <v>732</v>
      </c>
      <c r="W595" s="259"/>
      <c r="X595" s="259"/>
      <c r="Y595" s="235"/>
      <c r="Z595" s="276" t="s">
        <v>550</v>
      </c>
      <c r="AA595" s="276"/>
    </row>
    <row r="596" spans="1:27" ht="12.2" hidden="1" customHeight="1">
      <c r="A596" s="278">
        <v>62</v>
      </c>
      <c r="B596" s="377" t="s">
        <v>467</v>
      </c>
      <c r="C596" s="157"/>
      <c r="D596" s="149" t="s">
        <v>358</v>
      </c>
      <c r="E596" s="170" t="s">
        <v>87</v>
      </c>
      <c r="F596" s="170" t="s">
        <v>87</v>
      </c>
      <c r="G596" s="128">
        <v>641</v>
      </c>
      <c r="H596" s="128">
        <v>831</v>
      </c>
      <c r="I596" s="128">
        <v>766</v>
      </c>
      <c r="J596" s="128">
        <v>842</v>
      </c>
      <c r="K596" s="259">
        <v>764</v>
      </c>
      <c r="L596" s="259">
        <v>1087</v>
      </c>
      <c r="M596" s="259">
        <v>781</v>
      </c>
      <c r="N596" s="259">
        <v>995</v>
      </c>
      <c r="O596" s="259">
        <v>1611</v>
      </c>
      <c r="P596" s="259">
        <v>1457</v>
      </c>
      <c r="Q596" s="259">
        <v>1489</v>
      </c>
      <c r="R596" s="259">
        <v>1250</v>
      </c>
      <c r="S596" s="259">
        <v>1376</v>
      </c>
      <c r="T596" s="259">
        <v>1655</v>
      </c>
      <c r="U596" s="415" t="s">
        <v>817</v>
      </c>
      <c r="V596" s="416"/>
      <c r="W596" s="415"/>
      <c r="X596" s="416"/>
      <c r="Y596" s="235"/>
      <c r="Z596" s="276" t="s">
        <v>551</v>
      </c>
      <c r="AA596" s="276"/>
    </row>
    <row r="597" spans="1:27" ht="12.2" hidden="1" customHeight="1">
      <c r="A597" s="278">
        <v>265</v>
      </c>
      <c r="B597" s="387" t="s">
        <v>468</v>
      </c>
      <c r="C597" s="157"/>
      <c r="D597" s="149" t="s">
        <v>358</v>
      </c>
      <c r="E597" s="259">
        <v>25</v>
      </c>
      <c r="F597" s="259">
        <v>68</v>
      </c>
      <c r="G597" s="259">
        <v>30</v>
      </c>
      <c r="H597" s="259">
        <v>54</v>
      </c>
      <c r="I597" s="259">
        <v>41</v>
      </c>
      <c r="J597" s="259">
        <v>63</v>
      </c>
      <c r="K597" s="259">
        <v>52</v>
      </c>
      <c r="L597" s="259">
        <v>87</v>
      </c>
      <c r="M597" s="259">
        <v>48</v>
      </c>
      <c r="N597" s="259">
        <v>82</v>
      </c>
      <c r="O597" s="259">
        <v>259</v>
      </c>
      <c r="P597" s="259">
        <v>356</v>
      </c>
      <c r="Q597" s="259">
        <v>88</v>
      </c>
      <c r="R597" s="259">
        <v>127</v>
      </c>
      <c r="S597" s="259">
        <v>52</v>
      </c>
      <c r="T597" s="259">
        <v>87</v>
      </c>
      <c r="U597" s="259">
        <v>263</v>
      </c>
      <c r="V597" s="259">
        <v>273</v>
      </c>
      <c r="W597" s="259"/>
      <c r="X597" s="259"/>
      <c r="Y597" s="235"/>
      <c r="Z597" s="276" t="s">
        <v>550</v>
      </c>
      <c r="AA597" s="276"/>
    </row>
    <row r="598" spans="1:27" ht="12.2" hidden="1" customHeight="1">
      <c r="A598" s="278">
        <v>266</v>
      </c>
      <c r="B598" s="387" t="s">
        <v>469</v>
      </c>
      <c r="C598" s="157"/>
      <c r="D598" s="149" t="s">
        <v>358</v>
      </c>
      <c r="E598" s="259">
        <v>491</v>
      </c>
      <c r="F598" s="259">
        <v>612</v>
      </c>
      <c r="G598" s="259">
        <v>477</v>
      </c>
      <c r="H598" s="259">
        <v>622</v>
      </c>
      <c r="I598" s="259">
        <v>586</v>
      </c>
      <c r="J598" s="259">
        <v>1103</v>
      </c>
      <c r="K598" s="259">
        <v>645</v>
      </c>
      <c r="L598" s="259">
        <v>1317</v>
      </c>
      <c r="M598" s="259">
        <v>661</v>
      </c>
      <c r="N598" s="259">
        <v>1287</v>
      </c>
      <c r="O598" s="259">
        <v>1215</v>
      </c>
      <c r="P598" s="259">
        <v>2486</v>
      </c>
      <c r="Q598" s="259">
        <v>1178</v>
      </c>
      <c r="R598" s="259">
        <v>2416</v>
      </c>
      <c r="S598" s="259">
        <v>1268</v>
      </c>
      <c r="T598" s="259">
        <v>2568</v>
      </c>
      <c r="U598" s="259">
        <v>1309</v>
      </c>
      <c r="V598" s="259">
        <v>2493</v>
      </c>
      <c r="W598" s="259"/>
      <c r="X598" s="259"/>
      <c r="Y598" s="235"/>
      <c r="Z598" s="276" t="s">
        <v>552</v>
      </c>
      <c r="AA598" s="276"/>
    </row>
    <row r="599" spans="1:27" ht="12.2" hidden="1" customHeight="1">
      <c r="A599" s="278">
        <v>267</v>
      </c>
      <c r="B599" s="377" t="s">
        <v>470</v>
      </c>
      <c r="C599" s="157"/>
      <c r="D599" s="149" t="s">
        <v>362</v>
      </c>
      <c r="E599" s="131" t="s">
        <v>87</v>
      </c>
      <c r="F599" s="155" t="s">
        <v>87</v>
      </c>
      <c r="G599" s="155" t="s">
        <v>87</v>
      </c>
      <c r="H599" s="131" t="s">
        <v>87</v>
      </c>
      <c r="I599" s="155" t="s">
        <v>87</v>
      </c>
      <c r="J599" s="155" t="s">
        <v>87</v>
      </c>
      <c r="K599" s="205">
        <v>1254</v>
      </c>
      <c r="L599" s="205">
        <v>2952</v>
      </c>
      <c r="M599" s="205">
        <v>1393</v>
      </c>
      <c r="N599" s="205">
        <v>3132</v>
      </c>
      <c r="O599" s="205">
        <v>1527</v>
      </c>
      <c r="P599" s="205">
        <v>3366</v>
      </c>
      <c r="Q599" s="205">
        <v>1614</v>
      </c>
      <c r="R599" s="205">
        <v>3603</v>
      </c>
      <c r="S599" s="205">
        <v>1696</v>
      </c>
      <c r="T599" s="205">
        <v>3715</v>
      </c>
      <c r="U599" s="205">
        <v>1653</v>
      </c>
      <c r="V599" s="205">
        <v>3583</v>
      </c>
      <c r="W599" s="205"/>
      <c r="X599" s="205"/>
      <c r="Y599" s="215" t="s">
        <v>565</v>
      </c>
      <c r="Z599" s="244" t="s">
        <v>402</v>
      </c>
      <c r="AA599" s="244"/>
    </row>
    <row r="600" spans="1:27" ht="12.2" hidden="1" customHeight="1">
      <c r="A600" s="278">
        <v>268</v>
      </c>
      <c r="B600" s="385" t="s">
        <v>590</v>
      </c>
      <c r="C600" s="157"/>
      <c r="D600" s="149" t="s">
        <v>362</v>
      </c>
      <c r="E600" s="131" t="s">
        <v>87</v>
      </c>
      <c r="F600" s="155" t="s">
        <v>87</v>
      </c>
      <c r="G600" s="155" t="s">
        <v>87</v>
      </c>
      <c r="H600" s="131" t="s">
        <v>87</v>
      </c>
      <c r="I600" s="155" t="s">
        <v>87</v>
      </c>
      <c r="J600" s="155" t="s">
        <v>87</v>
      </c>
      <c r="K600" s="204">
        <v>97</v>
      </c>
      <c r="L600" s="204">
        <v>227</v>
      </c>
      <c r="M600" s="204">
        <v>115</v>
      </c>
      <c r="N600" s="204">
        <v>246</v>
      </c>
      <c r="O600" s="204">
        <v>123</v>
      </c>
      <c r="P600" s="204">
        <v>264</v>
      </c>
      <c r="Q600" s="204">
        <v>145</v>
      </c>
      <c r="R600" s="204">
        <v>286</v>
      </c>
      <c r="S600" s="204">
        <v>158</v>
      </c>
      <c r="T600" s="204">
        <v>301</v>
      </c>
      <c r="U600" s="204">
        <v>151</v>
      </c>
      <c r="V600" s="204">
        <v>308</v>
      </c>
      <c r="W600" s="204"/>
      <c r="X600" s="204"/>
      <c r="Y600" s="215" t="s">
        <v>565</v>
      </c>
      <c r="Z600" s="244" t="s">
        <v>402</v>
      </c>
      <c r="AA600" s="244"/>
    </row>
    <row r="601" spans="1:27" ht="12.2" hidden="1" customHeight="1">
      <c r="A601" s="278"/>
      <c r="B601" s="326" t="s">
        <v>756</v>
      </c>
      <c r="C601" s="157"/>
      <c r="D601" s="149"/>
      <c r="E601" s="259"/>
      <c r="F601" s="259"/>
      <c r="G601" s="259"/>
      <c r="H601" s="259"/>
      <c r="I601" s="259"/>
      <c r="J601" s="259"/>
      <c r="K601" s="274"/>
      <c r="L601" s="274"/>
      <c r="M601" s="274"/>
      <c r="N601" s="274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35"/>
      <c r="Z601" s="276"/>
      <c r="AA601" s="276"/>
    </row>
    <row r="602" spans="1:27" ht="12.2" hidden="1" customHeight="1">
      <c r="A602" s="278">
        <v>269</v>
      </c>
      <c r="B602" s="385" t="s">
        <v>598</v>
      </c>
      <c r="C602" s="378"/>
      <c r="D602" s="149" t="s">
        <v>597</v>
      </c>
      <c r="E602" s="259">
        <v>524</v>
      </c>
      <c r="F602" s="259">
        <v>809</v>
      </c>
      <c r="G602" s="259">
        <v>3168</v>
      </c>
      <c r="H602" s="259">
        <v>3460</v>
      </c>
      <c r="I602" s="259">
        <v>2693</v>
      </c>
      <c r="J602" s="259">
        <v>3906</v>
      </c>
      <c r="K602" s="259">
        <v>5671</v>
      </c>
      <c r="L602" s="259">
        <v>8010</v>
      </c>
      <c r="M602" s="259">
        <v>5697</v>
      </c>
      <c r="N602" s="259">
        <v>8044</v>
      </c>
      <c r="O602" s="259">
        <v>8468</v>
      </c>
      <c r="P602" s="259">
        <v>16424</v>
      </c>
      <c r="Q602" s="259">
        <v>9423</v>
      </c>
      <c r="R602" s="259">
        <v>18260</v>
      </c>
      <c r="S602" s="259">
        <v>9388</v>
      </c>
      <c r="T602" s="259">
        <v>18201</v>
      </c>
      <c r="U602" s="259">
        <v>16980</v>
      </c>
      <c r="V602" s="259">
        <v>25205</v>
      </c>
      <c r="W602" s="259"/>
      <c r="X602" s="259"/>
      <c r="Y602" s="235"/>
      <c r="Z602" s="276" t="s">
        <v>596</v>
      </c>
      <c r="AA602" s="276"/>
    </row>
    <row r="603" spans="1:27" ht="12.2" hidden="1" customHeight="1">
      <c r="A603" s="278">
        <v>270</v>
      </c>
      <c r="B603" s="385" t="s">
        <v>856</v>
      </c>
      <c r="C603" s="157"/>
      <c r="D603" s="149" t="s">
        <v>365</v>
      </c>
      <c r="E603" s="259"/>
      <c r="F603" s="259"/>
      <c r="G603" s="259"/>
      <c r="H603" s="259"/>
      <c r="I603" s="259"/>
      <c r="J603" s="259"/>
      <c r="K603" s="274"/>
      <c r="L603" s="274"/>
      <c r="M603" s="340">
        <v>6.9</v>
      </c>
      <c r="N603" s="340">
        <v>5</v>
      </c>
      <c r="O603" s="293">
        <v>6.7</v>
      </c>
      <c r="P603" s="293">
        <v>6.5</v>
      </c>
      <c r="Q603" s="293">
        <v>8.3000000000000007</v>
      </c>
      <c r="R603" s="293">
        <v>6</v>
      </c>
      <c r="S603" s="293">
        <v>8.1</v>
      </c>
      <c r="T603" s="293">
        <v>6.2</v>
      </c>
      <c r="U603" s="293">
        <v>9.5</v>
      </c>
      <c r="V603" s="293">
        <v>7</v>
      </c>
      <c r="W603" s="293"/>
      <c r="X603" s="293"/>
      <c r="Y603" s="235"/>
      <c r="Z603" s="276" t="s">
        <v>857</v>
      </c>
      <c r="AA603" s="276"/>
    </row>
    <row r="604" spans="1:27" ht="12.2" hidden="1" customHeight="1">
      <c r="A604" s="278">
        <v>271</v>
      </c>
      <c r="B604" s="377" t="s">
        <v>392</v>
      </c>
      <c r="C604" s="157"/>
      <c r="D604" s="149" t="s">
        <v>356</v>
      </c>
      <c r="E604" s="170">
        <v>3</v>
      </c>
      <c r="F604" s="170">
        <v>521</v>
      </c>
      <c r="G604" s="187">
        <v>3</v>
      </c>
      <c r="H604" s="187">
        <v>545</v>
      </c>
      <c r="I604" s="187">
        <v>3</v>
      </c>
      <c r="J604" s="187">
        <v>521</v>
      </c>
      <c r="K604" s="187">
        <v>3</v>
      </c>
      <c r="L604" s="187">
        <v>572</v>
      </c>
      <c r="M604" s="187">
        <v>3</v>
      </c>
      <c r="N604" s="187">
        <v>557</v>
      </c>
      <c r="O604" s="187">
        <v>2</v>
      </c>
      <c r="P604" s="187">
        <v>574</v>
      </c>
      <c r="Q604" s="187">
        <v>2</v>
      </c>
      <c r="R604" s="187">
        <v>571</v>
      </c>
      <c r="S604" s="187">
        <v>1</v>
      </c>
      <c r="T604" s="187">
        <v>349</v>
      </c>
      <c r="U604" s="187">
        <v>39</v>
      </c>
      <c r="V604" s="187">
        <v>1049</v>
      </c>
      <c r="W604" s="187"/>
      <c r="X604" s="187"/>
      <c r="Y604" s="235"/>
      <c r="Z604" s="276" t="s">
        <v>754</v>
      </c>
      <c r="AA604" s="276"/>
    </row>
    <row r="605" spans="1:27" ht="12.2" hidden="1" customHeight="1">
      <c r="A605" s="278">
        <v>272</v>
      </c>
      <c r="B605" s="377" t="s">
        <v>755</v>
      </c>
      <c r="C605" s="159"/>
      <c r="D605" s="149" t="s">
        <v>356</v>
      </c>
      <c r="E605" s="174" t="s">
        <v>84</v>
      </c>
      <c r="F605" s="170" t="s">
        <v>84</v>
      </c>
      <c r="G605" s="128">
        <v>6</v>
      </c>
      <c r="H605" s="128">
        <v>72</v>
      </c>
      <c r="I605" s="128">
        <v>16</v>
      </c>
      <c r="J605" s="128">
        <v>124</v>
      </c>
      <c r="K605" s="128">
        <v>15</v>
      </c>
      <c r="L605" s="128">
        <v>125</v>
      </c>
      <c r="M605" s="128">
        <v>18</v>
      </c>
      <c r="N605" s="128">
        <v>121</v>
      </c>
      <c r="O605" s="128">
        <v>19</v>
      </c>
      <c r="P605" s="128">
        <v>126</v>
      </c>
      <c r="Q605" s="128">
        <v>22</v>
      </c>
      <c r="R605" s="128">
        <v>127</v>
      </c>
      <c r="S605" s="128">
        <v>23</v>
      </c>
      <c r="T605" s="128">
        <v>129</v>
      </c>
      <c r="U605" s="128">
        <v>21</v>
      </c>
      <c r="V605" s="128">
        <v>134</v>
      </c>
      <c r="W605" s="128"/>
      <c r="X605" s="128"/>
      <c r="Y605" s="235"/>
      <c r="Z605" s="276" t="s">
        <v>754</v>
      </c>
      <c r="AA605" s="276"/>
    </row>
    <row r="606" spans="1:27" ht="12.2" hidden="1" customHeight="1">
      <c r="A606" s="278">
        <v>273</v>
      </c>
      <c r="B606" s="273" t="s">
        <v>753</v>
      </c>
      <c r="C606" s="417"/>
      <c r="D606" s="149" t="s">
        <v>356</v>
      </c>
      <c r="E606" s="259">
        <v>47</v>
      </c>
      <c r="F606" s="259">
        <v>289</v>
      </c>
      <c r="G606" s="259">
        <v>41</v>
      </c>
      <c r="H606" s="259">
        <v>230</v>
      </c>
      <c r="I606" s="259">
        <v>31</v>
      </c>
      <c r="J606" s="259">
        <v>207</v>
      </c>
      <c r="K606" s="264">
        <v>36</v>
      </c>
      <c r="L606" s="264">
        <v>204</v>
      </c>
      <c r="M606" s="264">
        <v>34</v>
      </c>
      <c r="N606" s="264">
        <v>188</v>
      </c>
      <c r="O606" s="264">
        <v>37</v>
      </c>
      <c r="P606" s="264">
        <v>204</v>
      </c>
      <c r="Q606" s="264">
        <v>45</v>
      </c>
      <c r="R606" s="264">
        <v>201</v>
      </c>
      <c r="S606" s="264">
        <v>25</v>
      </c>
      <c r="T606" s="264">
        <v>196</v>
      </c>
      <c r="U606" s="264">
        <v>32</v>
      </c>
      <c r="V606" s="264">
        <v>190</v>
      </c>
      <c r="W606" s="264"/>
      <c r="X606" s="264"/>
      <c r="Y606" s="235"/>
      <c r="Z606" s="276" t="s">
        <v>542</v>
      </c>
      <c r="AA606" s="276"/>
    </row>
    <row r="607" spans="1:27" ht="12.2" hidden="1" customHeight="1">
      <c r="A607" s="278">
        <v>274</v>
      </c>
      <c r="B607" s="377" t="s">
        <v>752</v>
      </c>
      <c r="C607" s="157"/>
      <c r="D607" s="149" t="s">
        <v>356</v>
      </c>
      <c r="E607" s="259">
        <v>91</v>
      </c>
      <c r="F607" s="259">
        <v>263</v>
      </c>
      <c r="G607" s="259">
        <v>73</v>
      </c>
      <c r="H607" s="259">
        <v>212</v>
      </c>
      <c r="I607" s="259">
        <v>59</v>
      </c>
      <c r="J607" s="259">
        <v>185</v>
      </c>
      <c r="K607" s="264">
        <v>65</v>
      </c>
      <c r="L607" s="264">
        <v>178</v>
      </c>
      <c r="M607" s="264">
        <v>65</v>
      </c>
      <c r="N607" s="264">
        <v>172</v>
      </c>
      <c r="O607" s="264">
        <v>56</v>
      </c>
      <c r="P607" s="264">
        <v>195</v>
      </c>
      <c r="Q607" s="264">
        <v>71</v>
      </c>
      <c r="R607" s="264">
        <v>180</v>
      </c>
      <c r="S607" s="264">
        <v>71</v>
      </c>
      <c r="T607" s="264">
        <v>157</v>
      </c>
      <c r="U607" s="264">
        <v>67</v>
      </c>
      <c r="V607" s="264">
        <v>159</v>
      </c>
      <c r="W607" s="264"/>
      <c r="X607" s="264"/>
      <c r="Y607" s="235"/>
      <c r="Z607" s="276" t="s">
        <v>542</v>
      </c>
      <c r="AA607" s="276"/>
    </row>
    <row r="608" spans="1:27" ht="12.2" hidden="1" customHeight="1">
      <c r="A608" s="278">
        <v>275</v>
      </c>
      <c r="B608" s="273" t="s">
        <v>751</v>
      </c>
      <c r="C608" s="417"/>
      <c r="D608" s="149" t="s">
        <v>356</v>
      </c>
      <c r="E608" s="259">
        <v>28</v>
      </c>
      <c r="F608" s="259">
        <v>78</v>
      </c>
      <c r="G608" s="259">
        <v>44</v>
      </c>
      <c r="H608" s="259">
        <v>54</v>
      </c>
      <c r="I608" s="259">
        <v>26</v>
      </c>
      <c r="J608" s="259">
        <v>65</v>
      </c>
      <c r="K608" s="264">
        <v>34</v>
      </c>
      <c r="L608" s="264">
        <v>46</v>
      </c>
      <c r="M608" s="264">
        <v>25</v>
      </c>
      <c r="N608" s="264">
        <v>44</v>
      </c>
      <c r="O608" s="264">
        <v>41</v>
      </c>
      <c r="P608" s="264">
        <v>81</v>
      </c>
      <c r="Q608" s="264">
        <v>30</v>
      </c>
      <c r="R608" s="264">
        <v>70</v>
      </c>
      <c r="S608" s="264">
        <v>28</v>
      </c>
      <c r="T608" s="264">
        <v>49</v>
      </c>
      <c r="U608" s="264">
        <v>24</v>
      </c>
      <c r="V608" s="264">
        <v>65</v>
      </c>
      <c r="W608" s="264"/>
      <c r="X608" s="264"/>
      <c r="Y608" s="235"/>
      <c r="Z608" s="276" t="s">
        <v>542</v>
      </c>
      <c r="AA608" s="276"/>
    </row>
    <row r="609" spans="1:27" ht="12.2" hidden="1" customHeight="1">
      <c r="A609" s="278">
        <v>276</v>
      </c>
      <c r="B609" s="385" t="s">
        <v>750</v>
      </c>
      <c r="C609" s="157"/>
      <c r="D609" s="149" t="s">
        <v>356</v>
      </c>
      <c r="K609" s="259" t="s">
        <v>353</v>
      </c>
      <c r="L609" s="259" t="s">
        <v>353</v>
      </c>
      <c r="M609" s="259" t="s">
        <v>353</v>
      </c>
      <c r="N609" s="211" t="s">
        <v>87</v>
      </c>
      <c r="O609" s="211" t="s">
        <v>87</v>
      </c>
      <c r="P609" s="211" t="s">
        <v>87</v>
      </c>
      <c r="Q609" s="211" t="s">
        <v>87</v>
      </c>
      <c r="R609" s="211" t="s">
        <v>87</v>
      </c>
      <c r="S609" s="210">
        <v>251</v>
      </c>
      <c r="T609" s="210">
        <v>733</v>
      </c>
      <c r="U609" s="210">
        <v>235</v>
      </c>
      <c r="V609" s="210">
        <v>708</v>
      </c>
      <c r="W609" s="210"/>
      <c r="X609" s="210"/>
      <c r="Y609" s="254" t="s">
        <v>569</v>
      </c>
      <c r="Z609" s="244" t="s">
        <v>404</v>
      </c>
      <c r="AA609" s="244"/>
    </row>
    <row r="610" spans="1:27" ht="12.2" hidden="1" customHeight="1">
      <c r="A610" s="278">
        <v>277</v>
      </c>
      <c r="B610" s="272" t="s">
        <v>749</v>
      </c>
      <c r="C610" s="374"/>
      <c r="D610" s="280" t="s">
        <v>362</v>
      </c>
      <c r="E610" s="191"/>
      <c r="F610" s="191"/>
      <c r="G610" s="192"/>
      <c r="H610" s="192"/>
      <c r="I610" s="131"/>
      <c r="J610" s="131"/>
      <c r="K610" s="170" t="s">
        <v>87</v>
      </c>
      <c r="L610" s="170" t="s">
        <v>87</v>
      </c>
      <c r="M610" s="128" t="s">
        <v>87</v>
      </c>
      <c r="N610" s="128" t="s">
        <v>87</v>
      </c>
      <c r="O610" s="128" t="s">
        <v>87</v>
      </c>
      <c r="P610" s="128" t="s">
        <v>87</v>
      </c>
      <c r="Q610" s="128" t="s">
        <v>87</v>
      </c>
      <c r="R610" s="128" t="s">
        <v>87</v>
      </c>
      <c r="S610" s="259">
        <v>0</v>
      </c>
      <c r="T610" s="259">
        <v>1</v>
      </c>
      <c r="U610" s="259">
        <v>0</v>
      </c>
      <c r="V610" s="259">
        <v>1</v>
      </c>
      <c r="W610" s="259"/>
      <c r="X610" s="259"/>
      <c r="Y610" s="215" t="s">
        <v>565</v>
      </c>
      <c r="Z610" s="276" t="s">
        <v>404</v>
      </c>
      <c r="AA610" s="276"/>
    </row>
    <row r="611" spans="1:27" ht="12.2" hidden="1" customHeight="1">
      <c r="A611" s="278">
        <v>278</v>
      </c>
      <c r="B611" s="385" t="s">
        <v>748</v>
      </c>
      <c r="C611" s="157"/>
      <c r="D611" s="149" t="s">
        <v>356</v>
      </c>
      <c r="K611" s="259">
        <v>0</v>
      </c>
      <c r="L611" s="259">
        <v>0</v>
      </c>
      <c r="M611" s="259">
        <v>0</v>
      </c>
      <c r="N611" s="259">
        <v>0</v>
      </c>
      <c r="O611" s="259">
        <v>3</v>
      </c>
      <c r="P611" s="259">
        <v>6</v>
      </c>
      <c r="Q611" s="259">
        <v>3</v>
      </c>
      <c r="R611" s="259">
        <v>6</v>
      </c>
      <c r="S611" s="259">
        <v>3</v>
      </c>
      <c r="T611" s="259">
        <v>6</v>
      </c>
      <c r="U611" s="259">
        <v>3</v>
      </c>
      <c r="V611" s="259">
        <v>6</v>
      </c>
      <c r="W611" s="259"/>
      <c r="X611" s="259"/>
      <c r="Y611" s="254" t="s">
        <v>569</v>
      </c>
      <c r="Z611" s="244" t="s">
        <v>405</v>
      </c>
      <c r="AA611" s="244"/>
    </row>
    <row r="612" spans="1:27" ht="12.2" hidden="1" customHeight="1">
      <c r="A612" s="278">
        <v>279</v>
      </c>
      <c r="B612" s="385" t="s">
        <v>747</v>
      </c>
      <c r="C612" s="157"/>
      <c r="D612" s="149" t="s">
        <v>356</v>
      </c>
      <c r="E612" s="170"/>
      <c r="F612" s="170"/>
      <c r="G612" s="128"/>
      <c r="H612" s="128"/>
      <c r="I612" s="128"/>
      <c r="J612" s="128"/>
      <c r="K612" s="259">
        <v>3</v>
      </c>
      <c r="L612" s="259">
        <v>12</v>
      </c>
      <c r="M612" s="259">
        <v>3</v>
      </c>
      <c r="N612" s="259">
        <v>12</v>
      </c>
      <c r="O612" s="259">
        <v>3</v>
      </c>
      <c r="P612" s="259">
        <v>13</v>
      </c>
      <c r="Q612" s="259">
        <v>3</v>
      </c>
      <c r="R612" s="259">
        <v>13</v>
      </c>
      <c r="S612" s="259">
        <v>7</v>
      </c>
      <c r="T612" s="259">
        <v>10</v>
      </c>
      <c r="U612" s="259">
        <v>7</v>
      </c>
      <c r="V612" s="259">
        <v>10</v>
      </c>
      <c r="W612" s="259"/>
      <c r="X612" s="259"/>
      <c r="Y612" s="254" t="s">
        <v>569</v>
      </c>
      <c r="Z612" s="244" t="s">
        <v>671</v>
      </c>
      <c r="AA612" s="244"/>
    </row>
    <row r="613" spans="1:27" ht="12.2" hidden="1" customHeight="1">
      <c r="A613" s="278">
        <v>280</v>
      </c>
      <c r="B613" s="385" t="s">
        <v>746</v>
      </c>
      <c r="C613" s="157"/>
      <c r="D613" s="149" t="s">
        <v>356</v>
      </c>
      <c r="E613" s="259"/>
      <c r="F613" s="259"/>
      <c r="G613" s="259"/>
      <c r="H613" s="259"/>
      <c r="I613" s="259"/>
      <c r="J613" s="259"/>
      <c r="K613" s="259">
        <v>5</v>
      </c>
      <c r="L613" s="259">
        <v>15</v>
      </c>
      <c r="M613" s="259">
        <v>5</v>
      </c>
      <c r="N613" s="259">
        <v>15</v>
      </c>
      <c r="O613" s="259">
        <v>7</v>
      </c>
      <c r="P613" s="259">
        <v>14</v>
      </c>
      <c r="Q613" s="259">
        <v>7</v>
      </c>
      <c r="R613" s="259">
        <v>14</v>
      </c>
      <c r="S613" s="259">
        <v>7</v>
      </c>
      <c r="T613" s="259">
        <v>14</v>
      </c>
      <c r="U613" s="259">
        <v>6</v>
      </c>
      <c r="V613" s="259">
        <v>15</v>
      </c>
      <c r="W613" s="259"/>
      <c r="X613" s="259"/>
      <c r="Y613" s="254" t="s">
        <v>569</v>
      </c>
      <c r="Z613" s="244" t="s">
        <v>671</v>
      </c>
      <c r="AA613" s="244"/>
    </row>
    <row r="614" spans="1:27" ht="12.2" hidden="1" customHeight="1">
      <c r="A614" s="278">
        <v>281</v>
      </c>
      <c r="B614" s="385" t="s">
        <v>842</v>
      </c>
      <c r="C614" s="159"/>
      <c r="D614" s="149" t="s">
        <v>356</v>
      </c>
      <c r="E614" s="259"/>
      <c r="F614" s="259"/>
      <c r="G614" s="259"/>
      <c r="H614" s="259"/>
      <c r="I614" s="259"/>
      <c r="J614" s="259"/>
      <c r="K614" s="259">
        <v>2</v>
      </c>
      <c r="L614" s="259">
        <v>75</v>
      </c>
      <c r="M614" s="259">
        <v>2</v>
      </c>
      <c r="N614" s="259">
        <v>75</v>
      </c>
      <c r="O614" s="259">
        <v>2</v>
      </c>
      <c r="P614" s="259">
        <v>86</v>
      </c>
      <c r="Q614" s="259">
        <v>2</v>
      </c>
      <c r="R614" s="259">
        <v>86</v>
      </c>
      <c r="S614" s="259">
        <v>3</v>
      </c>
      <c r="T614" s="259">
        <v>86</v>
      </c>
      <c r="U614" s="259">
        <v>4</v>
      </c>
      <c r="V614" s="259">
        <v>86</v>
      </c>
      <c r="W614" s="259"/>
      <c r="X614" s="259"/>
      <c r="Y614" s="254" t="s">
        <v>569</v>
      </c>
      <c r="Z614" s="244" t="s">
        <v>406</v>
      </c>
      <c r="AA614" s="244"/>
    </row>
    <row r="615" spans="1:27" ht="12.2" hidden="1" customHeight="1">
      <c r="A615" s="278">
        <v>282</v>
      </c>
      <c r="B615" s="385" t="s">
        <v>745</v>
      </c>
      <c r="C615" s="157"/>
      <c r="D615" s="149" t="s">
        <v>356</v>
      </c>
      <c r="E615" s="259"/>
      <c r="F615" s="259"/>
      <c r="G615" s="259"/>
      <c r="H615" s="259"/>
      <c r="I615" s="259"/>
      <c r="J615" s="259"/>
      <c r="K615" s="259">
        <v>8</v>
      </c>
      <c r="L615" s="259">
        <v>9</v>
      </c>
      <c r="M615" s="259">
        <v>8</v>
      </c>
      <c r="N615" s="259">
        <v>9</v>
      </c>
      <c r="O615" s="259">
        <v>7</v>
      </c>
      <c r="P615" s="259">
        <v>11</v>
      </c>
      <c r="Q615" s="259">
        <v>7</v>
      </c>
      <c r="R615" s="259">
        <v>11</v>
      </c>
      <c r="S615" s="259">
        <v>7</v>
      </c>
      <c r="T615" s="259">
        <v>12</v>
      </c>
      <c r="U615" s="259">
        <v>6</v>
      </c>
      <c r="V615" s="259">
        <v>11</v>
      </c>
      <c r="W615" s="259"/>
      <c r="X615" s="259"/>
      <c r="Y615" s="254" t="s">
        <v>569</v>
      </c>
      <c r="Z615" s="244" t="s">
        <v>596</v>
      </c>
      <c r="AA615" s="244"/>
    </row>
    <row r="616" spans="1:27" ht="12.2" hidden="1" customHeight="1">
      <c r="A616" s="278">
        <v>283</v>
      </c>
      <c r="B616" s="377" t="s">
        <v>744</v>
      </c>
      <c r="C616" s="157"/>
      <c r="D616" s="149" t="s">
        <v>356</v>
      </c>
      <c r="E616" s="259"/>
      <c r="F616" s="259"/>
      <c r="G616" s="259"/>
      <c r="H616" s="259"/>
      <c r="I616" s="259"/>
      <c r="J616" s="259"/>
      <c r="K616" s="259">
        <v>0</v>
      </c>
      <c r="L616" s="259">
        <v>0</v>
      </c>
      <c r="M616" s="259">
        <v>0</v>
      </c>
      <c r="N616" s="259">
        <v>0</v>
      </c>
      <c r="O616" s="259">
        <v>0</v>
      </c>
      <c r="P616" s="259">
        <v>0</v>
      </c>
      <c r="Q616" s="259">
        <v>0</v>
      </c>
      <c r="R616" s="259">
        <v>0</v>
      </c>
      <c r="S616" s="259">
        <v>3</v>
      </c>
      <c r="T616" s="259">
        <v>10</v>
      </c>
      <c r="U616" s="259">
        <v>3</v>
      </c>
      <c r="V616" s="259">
        <v>10</v>
      </c>
      <c r="W616" s="259"/>
      <c r="X616" s="259"/>
      <c r="Y616" s="254" t="s">
        <v>569</v>
      </c>
      <c r="Z616" s="244" t="s">
        <v>407</v>
      </c>
      <c r="AA616" s="244"/>
    </row>
    <row r="617" spans="1:27" ht="12.2" hidden="1" customHeight="1">
      <c r="A617" s="278">
        <v>284</v>
      </c>
      <c r="B617" s="377" t="s">
        <v>582</v>
      </c>
      <c r="C617" s="157"/>
      <c r="D617" s="149" t="s">
        <v>453</v>
      </c>
      <c r="E617" s="259"/>
      <c r="F617" s="259"/>
      <c r="G617" s="259"/>
      <c r="H617" s="259"/>
      <c r="I617" s="259"/>
      <c r="J617" s="259"/>
      <c r="K617" s="259">
        <v>73709</v>
      </c>
      <c r="L617" s="259">
        <v>55125</v>
      </c>
      <c r="M617" s="259">
        <v>55359</v>
      </c>
      <c r="N617" s="259">
        <v>73861</v>
      </c>
      <c r="O617" s="259">
        <v>64048</v>
      </c>
      <c r="P617" s="259">
        <v>89268</v>
      </c>
      <c r="Q617" s="259">
        <v>69954</v>
      </c>
      <c r="R617" s="259">
        <v>102332</v>
      </c>
      <c r="S617" s="259">
        <v>51222</v>
      </c>
      <c r="T617" s="259">
        <v>76219</v>
      </c>
      <c r="U617" s="259">
        <v>77849</v>
      </c>
      <c r="V617" s="259">
        <v>110488</v>
      </c>
      <c r="W617" s="259"/>
      <c r="X617" s="259"/>
      <c r="Y617" s="254" t="s">
        <v>569</v>
      </c>
      <c r="Z617" s="244" t="s">
        <v>408</v>
      </c>
      <c r="AA617" s="244"/>
    </row>
    <row r="618" spans="1:27" ht="12.2" hidden="1" customHeight="1">
      <c r="A618" s="278">
        <v>285</v>
      </c>
      <c r="B618" s="377" t="s">
        <v>743</v>
      </c>
      <c r="C618" s="157"/>
      <c r="D618" s="149" t="s">
        <v>356</v>
      </c>
      <c r="E618" s="180"/>
      <c r="F618" s="180"/>
      <c r="G618" s="180"/>
      <c r="H618" s="180"/>
      <c r="I618" s="180"/>
      <c r="J618" s="180"/>
      <c r="K618" s="259">
        <v>315</v>
      </c>
      <c r="L618" s="259">
        <v>105</v>
      </c>
      <c r="M618" s="259">
        <v>376</v>
      </c>
      <c r="N618" s="259">
        <v>142</v>
      </c>
      <c r="O618" s="259">
        <v>418</v>
      </c>
      <c r="P618" s="259">
        <v>163</v>
      </c>
      <c r="Q618" s="259">
        <v>464</v>
      </c>
      <c r="R618" s="259">
        <v>216</v>
      </c>
      <c r="S618" s="259">
        <v>462</v>
      </c>
      <c r="T618" s="259">
        <v>197</v>
      </c>
      <c r="U618" s="259">
        <v>456</v>
      </c>
      <c r="V618" s="259">
        <v>215</v>
      </c>
      <c r="W618" s="259"/>
      <c r="X618" s="259"/>
      <c r="Y618" s="254" t="s">
        <v>569</v>
      </c>
      <c r="Z618" s="244" t="s">
        <v>408</v>
      </c>
      <c r="AA618" s="244"/>
    </row>
    <row r="619" spans="1:27" ht="12.2" hidden="1" customHeight="1">
      <c r="A619" s="202">
        <v>286</v>
      </c>
      <c r="B619" s="527" t="s">
        <v>742</v>
      </c>
      <c r="C619" s="528"/>
      <c r="D619" s="219" t="s">
        <v>356</v>
      </c>
      <c r="E619" s="232"/>
      <c r="F619" s="232"/>
      <c r="G619" s="232"/>
      <c r="H619" s="232"/>
      <c r="I619" s="232"/>
      <c r="J619" s="232"/>
      <c r="K619" s="242">
        <v>1429</v>
      </c>
      <c r="L619" s="242">
        <v>373</v>
      </c>
      <c r="M619" s="242">
        <v>1375</v>
      </c>
      <c r="N619" s="242">
        <v>409</v>
      </c>
      <c r="O619" s="242">
        <v>1447</v>
      </c>
      <c r="P619" s="242">
        <v>414</v>
      </c>
      <c r="Q619" s="242">
        <v>0</v>
      </c>
      <c r="R619" s="242">
        <v>0</v>
      </c>
      <c r="S619" s="242">
        <v>1316</v>
      </c>
      <c r="T619" s="242">
        <v>560</v>
      </c>
      <c r="U619" s="242">
        <v>2125</v>
      </c>
      <c r="V619" s="242">
        <v>862</v>
      </c>
      <c r="W619" s="242"/>
      <c r="X619" s="242"/>
      <c r="Y619" s="258" t="s">
        <v>569</v>
      </c>
      <c r="Z619" s="322" t="s">
        <v>408</v>
      </c>
      <c r="AA619" s="322"/>
    </row>
    <row r="620" spans="1:27" ht="12.2" hidden="1" customHeight="1">
      <c r="A620" s="143"/>
      <c r="B620" s="341" t="s">
        <v>872</v>
      </c>
      <c r="C620" s="143"/>
      <c r="D620" s="214"/>
      <c r="E620" s="180"/>
      <c r="F620" s="180"/>
      <c r="G620" s="180"/>
      <c r="H620" s="180"/>
      <c r="I620" s="180"/>
      <c r="J620" s="180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329"/>
      <c r="Z620" s="330"/>
      <c r="AA620" s="330"/>
    </row>
    <row r="621" spans="1:27" s="143" customFormat="1" ht="14.1" hidden="1" customHeight="1">
      <c r="B621" s="341" t="s">
        <v>858</v>
      </c>
      <c r="D621" s="387"/>
      <c r="E621" s="331"/>
      <c r="F621" s="259"/>
      <c r="G621" s="259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281"/>
      <c r="AA621" s="281"/>
    </row>
    <row r="622" spans="1:27" ht="14.1" hidden="1" customHeight="1">
      <c r="A622" s="173"/>
      <c r="B622" s="257" t="s">
        <v>859</v>
      </c>
      <c r="C622" s="157"/>
    </row>
    <row r="623" spans="1:27" ht="14.1" hidden="1" customHeight="1">
      <c r="A623" s="143"/>
      <c r="B623" s="257" t="s">
        <v>843</v>
      </c>
      <c r="C623" s="157"/>
      <c r="D623" s="214"/>
      <c r="E623" s="259"/>
      <c r="F623" s="259"/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329"/>
      <c r="Z623" s="330"/>
      <c r="AA623" s="330"/>
    </row>
    <row r="624" spans="1:27" ht="14.1" hidden="1" customHeight="1">
      <c r="A624" s="143"/>
      <c r="B624" s="257" t="s">
        <v>860</v>
      </c>
      <c r="C624" s="157"/>
      <c r="D624" s="214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329"/>
      <c r="Z624" s="330"/>
      <c r="AA624" s="330"/>
    </row>
    <row r="625" spans="1:27" ht="14.1" customHeight="1">
      <c r="A625" s="143"/>
      <c r="B625" s="436"/>
      <c r="D625" s="214"/>
      <c r="E625" s="259"/>
      <c r="F625" s="259"/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329"/>
      <c r="Z625" s="330"/>
      <c r="AA625" s="330"/>
    </row>
  </sheetData>
  <autoFilter ref="A6:Z624">
    <filterColumn colId="1" showButton="0"/>
    <filterColumn colId="25">
      <filters>
        <filter val="社會局"/>
      </filters>
    </filterColumn>
  </autoFilter>
  <customSheetViews>
    <customSheetView guid="{2FC27294-9B72-4FF0-AEBA-036EF009A1B5}" scale="148" showPageBreaks="1" printArea="1" hiddenRows="1" hiddenColumns="1" view="pageBreakPreview">
      <pane xSplit="1" ySplit="5" topLeftCell="B6" activePane="bottomRight" state="frozen"/>
      <selection pane="bottomRight" activeCell="B6" sqref="B6:C6"/>
      <rowBreaks count="10" manualBreakCount="10">
        <brk id="59" min="1" max="23" man="1"/>
        <brk id="113" min="1" max="21" man="1"/>
        <brk id="163" min="1" max="23" man="1"/>
        <brk id="217" min="1" max="23" man="1"/>
        <brk id="271" min="1" max="23" man="1"/>
        <brk id="325" min="1" max="23" man="1"/>
        <brk id="379" min="1" max="22" man="1"/>
        <brk id="433" min="1" max="22" man="1"/>
        <brk id="487" min="1" max="22" man="1"/>
        <brk id="541" min="1" max="22" man="1"/>
      </rowBreaks>
      <pageMargins left="0.70866141732283472" right="0.70866141732283472" top="0.35433070866141736" bottom="0.74803149606299213" header="0.31496062992125984" footer="0.31496062992125984"/>
      <pageSetup paperSize="8" scale="97" orientation="landscape" blackAndWhite="1" r:id="rId1"/>
      <headerFooter>
        <oddFooter>第 &amp;P 頁，共 &amp;N 頁</oddFooter>
      </headerFooter>
    </customSheetView>
    <customSheetView guid="{620D0A78-3A40-43E2-AD2F-DCD6A3D516DE}" scale="170" showPageBreaks="1" printArea="1" hiddenRows="1" view="pageBreakPreview">
      <pane ySplit="4" topLeftCell="A485" activePane="bottomLeft" state="frozen"/>
      <selection pane="bottomLeft" activeCell="B488" sqref="B488"/>
      <rowBreaks count="10" manualBreakCount="10">
        <brk id="59" max="22" man="1"/>
        <brk id="113" max="20" man="1"/>
        <brk id="163" max="22" man="1"/>
        <brk id="217" max="22" man="1"/>
        <brk id="271" max="22" man="1"/>
        <brk id="325" max="22" man="1"/>
        <brk id="379" max="21" man="1"/>
        <brk id="433" max="21" man="1"/>
        <brk id="487" max="21" man="1"/>
        <brk id="541" max="21" man="1"/>
      </rowBreaks>
      <pageMargins left="0.70866141732283472" right="0.70866141732283472" top="0.35433070866141736" bottom="0.74803149606299213" header="0.31496062992125984" footer="0.31496062992125984"/>
      <pageSetup paperSize="8" scale="97" orientation="landscape" blackAndWhite="1" r:id="rId2"/>
      <headerFooter>
        <oddFooter>第 &amp;P 頁，共 &amp;N 頁</oddFooter>
      </headerFooter>
    </customSheetView>
    <customSheetView guid="{A428DED8-3EFC-463F-8DF9-D1F46CCBF8AD}" scale="85" showPageBreaks="1" printArea="1" hiddenRows="1" hiddenColumns="1" view="pageBreakPreview">
      <pane ySplit="4" topLeftCell="A494" activePane="bottomLeft" state="frozen"/>
      <selection pane="bottomLeft" activeCell="B565" sqref="B565:C565"/>
      <rowBreaks count="10" manualBreakCount="10">
        <brk id="59" min="1" max="23" man="1"/>
        <brk id="113" min="1" max="22" man="1"/>
        <brk id="163" min="1" max="23" man="1"/>
        <brk id="217" min="1" max="23" man="1"/>
        <brk id="271" min="1" max="23" man="1"/>
        <brk id="325" min="1" max="23" man="1"/>
        <brk id="379" min="1" max="22" man="1"/>
        <brk id="433" min="1" max="22" man="1"/>
        <brk id="487" min="1" max="22" man="1"/>
        <brk id="541" min="1" max="22" man="1"/>
      </rowBreaks>
      <pageMargins left="0.70866141732283472" right="0.70866141732283472" top="0.35433070866141736" bottom="0.74803149606299213" header="0.31496062992125984" footer="0.31496062992125984"/>
      <pageSetup paperSize="8" scale="97" orientation="landscape" blackAndWhite="1" r:id="rId3"/>
      <headerFooter>
        <oddFooter>第 &amp;P 頁，共 &amp;N 頁</oddFooter>
      </headerFooter>
    </customSheetView>
    <customSheetView guid="{18814614-5ED9-4790-B699-27CBB983252C}" scale="148" showPageBreaks="1" printArea="1" hiddenRows="1" hiddenColumns="1" view="pageBreakPreview">
      <pane ySplit="4" topLeftCell="A509" activePane="bottomLeft" state="frozen"/>
      <selection pane="bottomLeft" activeCell="C515" sqref="C515"/>
      <rowBreaks count="10" manualBreakCount="10">
        <brk id="59" min="1" max="23" man="1"/>
        <brk id="113" min="1" max="21" man="1"/>
        <brk id="163" min="1" max="23" man="1"/>
        <brk id="217" min="1" max="23" man="1"/>
        <brk id="271" min="1" max="23" man="1"/>
        <brk id="325" min="1" max="23" man="1"/>
        <brk id="379" min="1" max="22" man="1"/>
        <brk id="433" min="1" max="22" man="1"/>
        <brk id="487" min="1" max="22" man="1"/>
        <brk id="541" min="1" max="22" man="1"/>
      </rowBreaks>
      <pageMargins left="0.70866141732283472" right="0.70866141732283472" top="0.35433070866141736" bottom="0.74803149606299213" header="0.31496062992125984" footer="0.31496062992125984"/>
      <pageSetup paperSize="8" scale="97" orientation="landscape" blackAndWhite="1" r:id="rId4"/>
      <headerFooter>
        <oddFooter>第 &amp;P 頁，共 &amp;N 頁</oddFooter>
      </headerFooter>
    </customSheetView>
  </customSheetViews>
  <mergeCells count="103">
    <mergeCell ref="B55:C55"/>
    <mergeCell ref="B51:C51"/>
    <mergeCell ref="B37:C37"/>
    <mergeCell ref="B28:C28"/>
    <mergeCell ref="B36:C36"/>
    <mergeCell ref="B50:C50"/>
    <mergeCell ref="B29:C29"/>
    <mergeCell ref="B30:C30"/>
    <mergeCell ref="B47:C47"/>
    <mergeCell ref="B31:C31"/>
    <mergeCell ref="B33:C33"/>
    <mergeCell ref="B26:C26"/>
    <mergeCell ref="B44:C44"/>
    <mergeCell ref="B45:C45"/>
    <mergeCell ref="B46:C46"/>
    <mergeCell ref="B39:C39"/>
    <mergeCell ref="B12:C12"/>
    <mergeCell ref="B48:C48"/>
    <mergeCell ref="B17:C17"/>
    <mergeCell ref="B22:C22"/>
    <mergeCell ref="B13:C13"/>
    <mergeCell ref="B41:C41"/>
    <mergeCell ref="B32:C32"/>
    <mergeCell ref="B24:C24"/>
    <mergeCell ref="B38:C38"/>
    <mergeCell ref="B27:C27"/>
    <mergeCell ref="A2:Z2"/>
    <mergeCell ref="Y4:Y5"/>
    <mergeCell ref="Z4:Z5"/>
    <mergeCell ref="S4:T4"/>
    <mergeCell ref="A4:A5"/>
    <mergeCell ref="B4:C5"/>
    <mergeCell ref="U4:V4"/>
    <mergeCell ref="B3:D3"/>
    <mergeCell ref="Q4:R4"/>
    <mergeCell ref="O4:P4"/>
    <mergeCell ref="M4:N4"/>
    <mergeCell ref="D4:D5"/>
    <mergeCell ref="I4:J4"/>
    <mergeCell ref="K4:L4"/>
    <mergeCell ref="B619:C619"/>
    <mergeCell ref="B370:C370"/>
    <mergeCell ref="B371:C371"/>
    <mergeCell ref="B372:C372"/>
    <mergeCell ref="B373:C373"/>
    <mergeCell ref="B6:C6"/>
    <mergeCell ref="B21:C21"/>
    <mergeCell ref="B20:C20"/>
    <mergeCell ref="B8:C8"/>
    <mergeCell ref="B7:C7"/>
    <mergeCell ref="B584:C584"/>
    <mergeCell ref="B583:C583"/>
    <mergeCell ref="B314:C314"/>
    <mergeCell ref="B366:C366"/>
    <mergeCell ref="B367:C367"/>
    <mergeCell ref="B368:C368"/>
    <mergeCell ref="B369:C369"/>
    <mergeCell ref="B374:C374"/>
    <mergeCell ref="B317:C317"/>
    <mergeCell ref="B202:C202"/>
    <mergeCell ref="B203:C203"/>
    <mergeCell ref="B204:C204"/>
    <mergeCell ref="B365:C365"/>
    <mergeCell ref="B315:C315"/>
    <mergeCell ref="B316:C316"/>
    <mergeCell ref="B311:C311"/>
    <mergeCell ref="B312:C312"/>
    <mergeCell ref="B313:C313"/>
    <mergeCell ref="B310:C310"/>
    <mergeCell ref="B261:C261"/>
    <mergeCell ref="B262:C262"/>
    <mergeCell ref="B305:C305"/>
    <mergeCell ref="B306:C306"/>
    <mergeCell ref="B260:C260"/>
    <mergeCell ref="B307:C307"/>
    <mergeCell ref="B308:C308"/>
    <mergeCell ref="B309:C309"/>
    <mergeCell ref="B258:C258"/>
    <mergeCell ref="B259:C259"/>
    <mergeCell ref="AA4:AA5"/>
    <mergeCell ref="W4:X4"/>
    <mergeCell ref="B49:C49"/>
    <mergeCell ref="G4:H4"/>
    <mergeCell ref="E4:F4"/>
    <mergeCell ref="B25:C25"/>
    <mergeCell ref="B255:C255"/>
    <mergeCell ref="B201:C201"/>
    <mergeCell ref="B256:C256"/>
    <mergeCell ref="B205:C205"/>
    <mergeCell ref="B252:C252"/>
    <mergeCell ref="B253:C253"/>
    <mergeCell ref="B254:C254"/>
    <mergeCell ref="B257:C257"/>
    <mergeCell ref="B23:C23"/>
    <mergeCell ref="B199:C199"/>
    <mergeCell ref="B200:C200"/>
    <mergeCell ref="B42:C42"/>
    <mergeCell ref="B43:C43"/>
    <mergeCell ref="B89:C89"/>
    <mergeCell ref="B90:C90"/>
    <mergeCell ref="B145:C145"/>
    <mergeCell ref="B198:C198"/>
    <mergeCell ref="B40:C40"/>
  </mergeCells>
  <phoneticPr fontId="5" type="noConversion"/>
  <pageMargins left="0.55000000000000004" right="0.21" top="0.31" bottom="0.46" header="0.26" footer="0.26"/>
  <pageSetup paperSize="8" scale="95" fitToHeight="116" orientation="landscape" blackAndWhite="1" r:id="rId5"/>
  <headerFooter>
    <oddFooter>第 &amp;P 頁，共 &amp;N 頁</oddFooter>
  </headerFooter>
  <rowBreaks count="10" manualBreakCount="10">
    <brk id="63" max="26" man="1"/>
    <brk id="123" max="26" man="1"/>
    <brk id="183" max="26" man="1"/>
    <brk id="243" max="26" man="1"/>
    <brk id="296" max="26" man="1"/>
    <brk id="354" max="26" man="1"/>
    <brk id="410" max="26" man="1"/>
    <brk id="469" max="26" man="1"/>
    <brk id="529" max="26" man="1"/>
    <brk id="578" max="26" man="1"/>
  </row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6.5"/>
  <sheetData/>
  <phoneticPr fontId="4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A3版</vt:lpstr>
      <vt:lpstr>98-102</vt:lpstr>
      <vt:lpstr>Sheet1</vt:lpstr>
      <vt:lpstr>'98-102'!Print_Area</vt:lpstr>
      <vt:lpstr>A3版!Print_Area</vt:lpstr>
      <vt:lpstr>'98-102'!Print_Titles</vt:lpstr>
      <vt:lpstr>A3版!Print_Titles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2016-03-07T01:25:27Z</cp:lastPrinted>
  <dcterms:created xsi:type="dcterms:W3CDTF">2008-11-10T03:05:08Z</dcterms:created>
  <dcterms:modified xsi:type="dcterms:W3CDTF">2016-08-05T05:00:21Z</dcterms:modified>
</cp:coreProperties>
</file>