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10290" yWindow="720" windowWidth="12585" windowHeight="12570" tabRatio="191"/>
  </bookViews>
  <sheets>
    <sheet name="健康維護" sheetId="2" r:id="rId1"/>
    <sheet name="人身安全 " sheetId="5" r:id="rId2"/>
    <sheet name="福利促進" sheetId="6" r:id="rId3"/>
    <sheet name="社會參與" sheetId="7" r:id="rId4"/>
    <sheet name="人口婚姻" sheetId="1" r:id="rId5"/>
    <sheet name="教育文化" sheetId="3" r:id="rId6"/>
    <sheet name="就業安全" sheetId="4" r:id="rId7"/>
    <sheet name="環境空間   " sheetId="8" r:id="rId8"/>
  </sheets>
  <definedNames>
    <definedName name="_xlnm._FilterDatabase" localSheetId="1" hidden="1">'人身安全 '!$A$3:$X$98</definedName>
    <definedName name="_xlnm._FilterDatabase" localSheetId="3" hidden="1">社會參與!$A$3:$X$94</definedName>
    <definedName name="_xlnm._FilterDatabase" localSheetId="0" hidden="1">健康維護!$A$3:$X$103</definedName>
    <definedName name="_xlnm._FilterDatabase" localSheetId="6" hidden="1">就業安全!$A$4:$AA$187</definedName>
    <definedName name="_xlnm._FilterDatabase" localSheetId="2" hidden="1">福利促進!$A$3:$X$99</definedName>
    <definedName name="_xlnm.Print_Area" localSheetId="4">人口婚姻!$A$1:$X$65</definedName>
    <definedName name="_xlnm.Print_Area" localSheetId="1">'人身安全 '!$A$1:$X$98</definedName>
    <definedName name="_xlnm.Print_Area" localSheetId="3">社會參與!$A$1:$X$94</definedName>
    <definedName name="_xlnm.Print_Area" localSheetId="0">健康維護!$A$1:$X$103</definedName>
    <definedName name="_xlnm.Print_Area" localSheetId="5">教育文化!$A$1:$X$72</definedName>
    <definedName name="_xlnm.Print_Area" localSheetId="6">就業安全!$A$1:$X$187</definedName>
    <definedName name="_xlnm.Print_Area" localSheetId="2">福利促進!$A$1:$X$100</definedName>
    <definedName name="_xlnm.Print_Area" localSheetId="7">'環境空間   '!$A$1:$X$39</definedName>
    <definedName name="_xlnm.Print_Titles" localSheetId="4">人口婚姻!$1:$4</definedName>
    <definedName name="_xlnm.Print_Titles" localSheetId="1">'人身安全 '!$1:$4</definedName>
    <definedName name="_xlnm.Print_Titles" localSheetId="3">社會參與!$1:$4</definedName>
    <definedName name="_xlnm.Print_Titles" localSheetId="0">健康維護!$1:$4</definedName>
    <definedName name="_xlnm.Print_Titles" localSheetId="5">教育文化!$1:$4</definedName>
    <definedName name="_xlnm.Print_Titles" localSheetId="6">就業安全!$1:$4</definedName>
    <definedName name="_xlnm.Print_Titles" localSheetId="2">福利促進!$1:$4</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T33" i="6"/>
  <c r="S33"/>
  <c r="T54" l="1"/>
  <c r="S54"/>
  <c r="T55"/>
  <c r="S55"/>
  <c r="AA27" i="8" l="1"/>
  <c r="Z27"/>
  <c r="AA95" i="6"/>
  <c r="Z95"/>
  <c r="AA97" i="5"/>
  <c r="Z97"/>
  <c r="AA185" i="4" l="1"/>
  <c r="Z185"/>
  <c r="AA70" i="3"/>
  <c r="Z70"/>
  <c r="Z6" i="8"/>
  <c r="AA6"/>
  <c r="Z7"/>
  <c r="AA7"/>
  <c r="Z8"/>
  <c r="AA8"/>
  <c r="Z9"/>
  <c r="AA9"/>
  <c r="Z10"/>
  <c r="AA10"/>
  <c r="Z11"/>
  <c r="AA11"/>
  <c r="Z12"/>
  <c r="AA12"/>
  <c r="Z13"/>
  <c r="AA13"/>
  <c r="Z14"/>
  <c r="AA14"/>
  <c r="Z15"/>
  <c r="AA15"/>
  <c r="Z16"/>
  <c r="AA16"/>
  <c r="Z17"/>
  <c r="AA17"/>
  <c r="Z19"/>
  <c r="AA19"/>
  <c r="Z20"/>
  <c r="AA20"/>
  <c r="Z21"/>
  <c r="AA21"/>
  <c r="Z22"/>
  <c r="AA22"/>
  <c r="Z23"/>
  <c r="AA23"/>
  <c r="Z25"/>
  <c r="AA25"/>
  <c r="Z26"/>
  <c r="AA26"/>
  <c r="AA5"/>
  <c r="Z5"/>
  <c r="Z6" i="7"/>
  <c r="AA6"/>
  <c r="Z7"/>
  <c r="AA7"/>
  <c r="Z8"/>
  <c r="AA8"/>
  <c r="Z9"/>
  <c r="AA9"/>
  <c r="Z10"/>
  <c r="AA10"/>
  <c r="Z11"/>
  <c r="AA11"/>
  <c r="Z12"/>
  <c r="AA12"/>
  <c r="Z13"/>
  <c r="AA13"/>
  <c r="Z14"/>
  <c r="AA14"/>
  <c r="Z15"/>
  <c r="AA15"/>
  <c r="Z16"/>
  <c r="AA16"/>
  <c r="Z17"/>
  <c r="AA17"/>
  <c r="Z18"/>
  <c r="AA18"/>
  <c r="Z19"/>
  <c r="AA19"/>
  <c r="Z20"/>
  <c r="AA20"/>
  <c r="Z21"/>
  <c r="AA21"/>
  <c r="Z22"/>
  <c r="AA22"/>
  <c r="Z23"/>
  <c r="AA23"/>
  <c r="Z24"/>
  <c r="AA24"/>
  <c r="Z25"/>
  <c r="AA25"/>
  <c r="Z26"/>
  <c r="AA26"/>
  <c r="Z27"/>
  <c r="AA27"/>
  <c r="Z28"/>
  <c r="AA28"/>
  <c r="Z29"/>
  <c r="AA29"/>
  <c r="Z30"/>
  <c r="AA30"/>
  <c r="Z31"/>
  <c r="AA31"/>
  <c r="Z32"/>
  <c r="AA32"/>
  <c r="Z33"/>
  <c r="AA33"/>
  <c r="Z34"/>
  <c r="AA34"/>
  <c r="Z35"/>
  <c r="AA35"/>
  <c r="Z36"/>
  <c r="AA36"/>
  <c r="Z37"/>
  <c r="AA37"/>
  <c r="Z38"/>
  <c r="AA38"/>
  <c r="Z39"/>
  <c r="AA39"/>
  <c r="Z40"/>
  <c r="AA40"/>
  <c r="Z41"/>
  <c r="AA41"/>
  <c r="Z42"/>
  <c r="AA42"/>
  <c r="Z43"/>
  <c r="AA43"/>
  <c r="Z44"/>
  <c r="AA44"/>
  <c r="Z45"/>
  <c r="AA45"/>
  <c r="Z46"/>
  <c r="AA46"/>
  <c r="Z47"/>
  <c r="AA47"/>
  <c r="Z48"/>
  <c r="AA48"/>
  <c r="Z49"/>
  <c r="AA49"/>
  <c r="Z50"/>
  <c r="AA50"/>
  <c r="Z51"/>
  <c r="AA51"/>
  <c r="Z52"/>
  <c r="AA52"/>
  <c r="Z53"/>
  <c r="AA53"/>
  <c r="Z54"/>
  <c r="AA54"/>
  <c r="Z55"/>
  <c r="AA55"/>
  <c r="Z56"/>
  <c r="AA56"/>
  <c r="Z57"/>
  <c r="AA57"/>
  <c r="Z58"/>
  <c r="AA58"/>
  <c r="Z59"/>
  <c r="AA59"/>
  <c r="Z60"/>
  <c r="AA60"/>
  <c r="Z61"/>
  <c r="AA61"/>
  <c r="Z62"/>
  <c r="AA62"/>
  <c r="Z63"/>
  <c r="AA63"/>
  <c r="Z64"/>
  <c r="AA64"/>
  <c r="Z65"/>
  <c r="AA65"/>
  <c r="Z66"/>
  <c r="AA66"/>
  <c r="Z67"/>
  <c r="AA67"/>
  <c r="Z68"/>
  <c r="AA68"/>
  <c r="Z69"/>
  <c r="AA69"/>
  <c r="Z70"/>
  <c r="AA70"/>
  <c r="Z71"/>
  <c r="AA71"/>
  <c r="Z72"/>
  <c r="AA72"/>
  <c r="Z73"/>
  <c r="AA73"/>
  <c r="Z74"/>
  <c r="AA74"/>
  <c r="Z75"/>
  <c r="AA75"/>
  <c r="Z76"/>
  <c r="AA76"/>
  <c r="Z77"/>
  <c r="AA77"/>
  <c r="Z78"/>
  <c r="AA78"/>
  <c r="Z79"/>
  <c r="AA79"/>
  <c r="Z80"/>
  <c r="AA80"/>
  <c r="Z81"/>
  <c r="AA81"/>
  <c r="Z82"/>
  <c r="AA82"/>
  <c r="Z83"/>
  <c r="AA83"/>
  <c r="Z84"/>
  <c r="AA84"/>
  <c r="Z85"/>
  <c r="AA85"/>
  <c r="Z86"/>
  <c r="AA86"/>
  <c r="Z87"/>
  <c r="AA87"/>
  <c r="Z88"/>
  <c r="AA88"/>
  <c r="Z89"/>
  <c r="AA89"/>
  <c r="Z90"/>
  <c r="AA90"/>
  <c r="Z91"/>
  <c r="AA91"/>
  <c r="Z92"/>
  <c r="AA92"/>
  <c r="Z93"/>
  <c r="AA93"/>
  <c r="AA5"/>
  <c r="Z5"/>
  <c r="Z6" i="6"/>
  <c r="AA6"/>
  <c r="Z7"/>
  <c r="AA7"/>
  <c r="Z8"/>
  <c r="AA8"/>
  <c r="Z9"/>
  <c r="AA9"/>
  <c r="Z10"/>
  <c r="AA10"/>
  <c r="Z11"/>
  <c r="AA11"/>
  <c r="Z12"/>
  <c r="AA12"/>
  <c r="Z13"/>
  <c r="AA13"/>
  <c r="Z14"/>
  <c r="AA14"/>
  <c r="Z15"/>
  <c r="AA15"/>
  <c r="Z16"/>
  <c r="AA16"/>
  <c r="Z17"/>
  <c r="AA17"/>
  <c r="Z18"/>
  <c r="AA18"/>
  <c r="Z19"/>
  <c r="AA19"/>
  <c r="Z20"/>
  <c r="AA20"/>
  <c r="Z21"/>
  <c r="AA21"/>
  <c r="Z22"/>
  <c r="AA22"/>
  <c r="Z23"/>
  <c r="AA23"/>
  <c r="Z24"/>
  <c r="AA24"/>
  <c r="Z25"/>
  <c r="AA25"/>
  <c r="Z26"/>
  <c r="AA26"/>
  <c r="Z27"/>
  <c r="AA27"/>
  <c r="Z28"/>
  <c r="AA28"/>
  <c r="Z29"/>
  <c r="AA29"/>
  <c r="Z30"/>
  <c r="AA30"/>
  <c r="Z31"/>
  <c r="AA31"/>
  <c r="Z32"/>
  <c r="AA32"/>
  <c r="Z33"/>
  <c r="AA33"/>
  <c r="Z34"/>
  <c r="AA34"/>
  <c r="Z35"/>
  <c r="AA35"/>
  <c r="Z36"/>
  <c r="AA36"/>
  <c r="Z37"/>
  <c r="AA37"/>
  <c r="Z38"/>
  <c r="AA38"/>
  <c r="Z39"/>
  <c r="AA39"/>
  <c r="Z40"/>
  <c r="AA40"/>
  <c r="Z41"/>
  <c r="AA41"/>
  <c r="Z42"/>
  <c r="AA42"/>
  <c r="Z43"/>
  <c r="AA43"/>
  <c r="Z44"/>
  <c r="AA44"/>
  <c r="Z45"/>
  <c r="AA45"/>
  <c r="Z46"/>
  <c r="AA46"/>
  <c r="Z47"/>
  <c r="AA47"/>
  <c r="Z48"/>
  <c r="AA48"/>
  <c r="Z49"/>
  <c r="AA49"/>
  <c r="Z50"/>
  <c r="AA50"/>
  <c r="Z51"/>
  <c r="AA51"/>
  <c r="Z52"/>
  <c r="AA52"/>
  <c r="Z53"/>
  <c r="AA53"/>
  <c r="Z54"/>
  <c r="AA54"/>
  <c r="Z55"/>
  <c r="AA55"/>
  <c r="Z56"/>
  <c r="AA56"/>
  <c r="Z57"/>
  <c r="AA57"/>
  <c r="Z58"/>
  <c r="AA58"/>
  <c r="Z59"/>
  <c r="AA59"/>
  <c r="Z60"/>
  <c r="AA60"/>
  <c r="Z61"/>
  <c r="AA61"/>
  <c r="Z62"/>
  <c r="AA62"/>
  <c r="Z63"/>
  <c r="AA63"/>
  <c r="Z64"/>
  <c r="AA64"/>
  <c r="Z65"/>
  <c r="AA65"/>
  <c r="Z66"/>
  <c r="AA66"/>
  <c r="Z67"/>
  <c r="AA67"/>
  <c r="Z68"/>
  <c r="AA68"/>
  <c r="Z69"/>
  <c r="AA69"/>
  <c r="Z70"/>
  <c r="AA70"/>
  <c r="Z71"/>
  <c r="AA71"/>
  <c r="Z72"/>
  <c r="AA72"/>
  <c r="Z73"/>
  <c r="AA73"/>
  <c r="Z74"/>
  <c r="AA74"/>
  <c r="Z75"/>
  <c r="AA75"/>
  <c r="Z76"/>
  <c r="AA76"/>
  <c r="Z77"/>
  <c r="AA77"/>
  <c r="Z78"/>
  <c r="AA78"/>
  <c r="Z79"/>
  <c r="AA79"/>
  <c r="Z80"/>
  <c r="AA80"/>
  <c r="Z81"/>
  <c r="AA81"/>
  <c r="Z82"/>
  <c r="AA82"/>
  <c r="Z83"/>
  <c r="AA83"/>
  <c r="Z84"/>
  <c r="AA84"/>
  <c r="Z85"/>
  <c r="AA85"/>
  <c r="Z86"/>
  <c r="AA86"/>
  <c r="Z87"/>
  <c r="AA87"/>
  <c r="Z88"/>
  <c r="AA88"/>
  <c r="Z89"/>
  <c r="AA89"/>
  <c r="Z90"/>
  <c r="AA90"/>
  <c r="Z91"/>
  <c r="AA91"/>
  <c r="Z92"/>
  <c r="AA92"/>
  <c r="Z93"/>
  <c r="AA93"/>
  <c r="AA5"/>
  <c r="Z5"/>
  <c r="Z6" i="5"/>
  <c r="AA6"/>
  <c r="Z7"/>
  <c r="AA7"/>
  <c r="Z8"/>
  <c r="AA8"/>
  <c r="Z9"/>
  <c r="AA9"/>
  <c r="Z10"/>
  <c r="AA10"/>
  <c r="Z11"/>
  <c r="AA11"/>
  <c r="Z12"/>
  <c r="AA12"/>
  <c r="Z13"/>
  <c r="AA13"/>
  <c r="Z14"/>
  <c r="AA14"/>
  <c r="Z15"/>
  <c r="AA15"/>
  <c r="Z16"/>
  <c r="AA16"/>
  <c r="Z17"/>
  <c r="AA17"/>
  <c r="Z18"/>
  <c r="AA18"/>
  <c r="Z19"/>
  <c r="AA19"/>
  <c r="Z20"/>
  <c r="AA20"/>
  <c r="Z21"/>
  <c r="AA21"/>
  <c r="Z22"/>
  <c r="AA22"/>
  <c r="Z23"/>
  <c r="AA23"/>
  <c r="Z24"/>
  <c r="AA24"/>
  <c r="Z25"/>
  <c r="AA25"/>
  <c r="Z26"/>
  <c r="AA26"/>
  <c r="Z27"/>
  <c r="AA27"/>
  <c r="Z28"/>
  <c r="AA28"/>
  <c r="Z29"/>
  <c r="AA29"/>
  <c r="Z30"/>
  <c r="AA30"/>
  <c r="Z31"/>
  <c r="AA31"/>
  <c r="Z32"/>
  <c r="AA32"/>
  <c r="Z33"/>
  <c r="AA33"/>
  <c r="Z34"/>
  <c r="AA34"/>
  <c r="Z35"/>
  <c r="AA35"/>
  <c r="Z36"/>
  <c r="AA36"/>
  <c r="Z37"/>
  <c r="AA37"/>
  <c r="Z38"/>
  <c r="AA38"/>
  <c r="Z39"/>
  <c r="AA39"/>
  <c r="Z40"/>
  <c r="AA40"/>
  <c r="Z41"/>
  <c r="AA41"/>
  <c r="Z42"/>
  <c r="AA42"/>
  <c r="Z43"/>
  <c r="AA43"/>
  <c r="Z44"/>
  <c r="AA44"/>
  <c r="Z45"/>
  <c r="AA45"/>
  <c r="Z46"/>
  <c r="AA46"/>
  <c r="Z47"/>
  <c r="AA47"/>
  <c r="Z48"/>
  <c r="AA48"/>
  <c r="Z49"/>
  <c r="AA49"/>
  <c r="Z50"/>
  <c r="AA50"/>
  <c r="Z51"/>
  <c r="AA51"/>
  <c r="Z52"/>
  <c r="AA52"/>
  <c r="Z53"/>
  <c r="AA53"/>
  <c r="Z54"/>
  <c r="AA54"/>
  <c r="Z55"/>
  <c r="AA55"/>
  <c r="Z56"/>
  <c r="AA56"/>
  <c r="Z57"/>
  <c r="AA57"/>
  <c r="Z58"/>
  <c r="AA58"/>
  <c r="Z59"/>
  <c r="AA59"/>
  <c r="Z60"/>
  <c r="AA60"/>
  <c r="Z61"/>
  <c r="AA61"/>
  <c r="Z62"/>
  <c r="AA62"/>
  <c r="Z63"/>
  <c r="AA63"/>
  <c r="Z64"/>
  <c r="AA64"/>
  <c r="Z65"/>
  <c r="AA65"/>
  <c r="Z66"/>
  <c r="AA66"/>
  <c r="Z67"/>
  <c r="AA67"/>
  <c r="Z68"/>
  <c r="AA68"/>
  <c r="Z69"/>
  <c r="AA69"/>
  <c r="Z70"/>
  <c r="AA70"/>
  <c r="Z71"/>
  <c r="AA71"/>
  <c r="Z72"/>
  <c r="AA72"/>
  <c r="Z73"/>
  <c r="AA73"/>
  <c r="Z74"/>
  <c r="AA74"/>
  <c r="Z75"/>
  <c r="AA75"/>
  <c r="Z76"/>
  <c r="AA76"/>
  <c r="Z77"/>
  <c r="AA77"/>
  <c r="Z78"/>
  <c r="AA78"/>
  <c r="Z79"/>
  <c r="AA79"/>
  <c r="Z80"/>
  <c r="AA80"/>
  <c r="Z81"/>
  <c r="AA81"/>
  <c r="Z82"/>
  <c r="AA82"/>
  <c r="Z83"/>
  <c r="AA83"/>
  <c r="Z84"/>
  <c r="AA84"/>
  <c r="Z85"/>
  <c r="AA85"/>
  <c r="Z86"/>
  <c r="AA86"/>
  <c r="Z87"/>
  <c r="AA87"/>
  <c r="Z88"/>
  <c r="AA88"/>
  <c r="Z89"/>
  <c r="AA89"/>
  <c r="Z90"/>
  <c r="AA90"/>
  <c r="Z91"/>
  <c r="AA91"/>
  <c r="Z92"/>
  <c r="AA92"/>
  <c r="Z95"/>
  <c r="AA95"/>
  <c r="Z96"/>
  <c r="AA96"/>
  <c r="AA5"/>
  <c r="Z5"/>
  <c r="Z6" i="4"/>
  <c r="AA6"/>
  <c r="Z7"/>
  <c r="AA7"/>
  <c r="Z8"/>
  <c r="AA8"/>
  <c r="Z9"/>
  <c r="AA9"/>
  <c r="Z10"/>
  <c r="AA10"/>
  <c r="Z11"/>
  <c r="AA11"/>
  <c r="Z12"/>
  <c r="AA12"/>
  <c r="Z13"/>
  <c r="AA13"/>
  <c r="Z14"/>
  <c r="AA14"/>
  <c r="Z15"/>
  <c r="AA15"/>
  <c r="Z16"/>
  <c r="AA16"/>
  <c r="Z17"/>
  <c r="AA17"/>
  <c r="Z18"/>
  <c r="AA18"/>
  <c r="Z19"/>
  <c r="AA19"/>
  <c r="Z20"/>
  <c r="AA20"/>
  <c r="Z21"/>
  <c r="AA21"/>
  <c r="Z22"/>
  <c r="AA22"/>
  <c r="Z23"/>
  <c r="AA23"/>
  <c r="Z24"/>
  <c r="AA24"/>
  <c r="Z25"/>
  <c r="AA25"/>
  <c r="Z26"/>
  <c r="AA26"/>
  <c r="Z27"/>
  <c r="AA27"/>
  <c r="Z28"/>
  <c r="AA28"/>
  <c r="Z29"/>
  <c r="AA29"/>
  <c r="Z30"/>
  <c r="AA30"/>
  <c r="Z31"/>
  <c r="AA31"/>
  <c r="Z32"/>
  <c r="AA32"/>
  <c r="Z33"/>
  <c r="AA33"/>
  <c r="Z34"/>
  <c r="AA34"/>
  <c r="Z35"/>
  <c r="AA35"/>
  <c r="Z36"/>
  <c r="AA36"/>
  <c r="Z37"/>
  <c r="AA37"/>
  <c r="Z38"/>
  <c r="AA38"/>
  <c r="Z39"/>
  <c r="AA39"/>
  <c r="Z40"/>
  <c r="AA40"/>
  <c r="Z41"/>
  <c r="AA41"/>
  <c r="Z42"/>
  <c r="AA42"/>
  <c r="Z43"/>
  <c r="AA43"/>
  <c r="Z44"/>
  <c r="AA44"/>
  <c r="Z45"/>
  <c r="AA45"/>
  <c r="Z46"/>
  <c r="AA46"/>
  <c r="Z47"/>
  <c r="AA47"/>
  <c r="Z48"/>
  <c r="AA48"/>
  <c r="Z49"/>
  <c r="AA49"/>
  <c r="Z50"/>
  <c r="AA50"/>
  <c r="Z51"/>
  <c r="AA51"/>
  <c r="Z52"/>
  <c r="AA52"/>
  <c r="Z53"/>
  <c r="AA53"/>
  <c r="Z54"/>
  <c r="AA54"/>
  <c r="Z55"/>
  <c r="AA55"/>
  <c r="Z56"/>
  <c r="AA56"/>
  <c r="Z57"/>
  <c r="AA57"/>
  <c r="Z58"/>
  <c r="AA58"/>
  <c r="Z59"/>
  <c r="AA59"/>
  <c r="Z60"/>
  <c r="AA60"/>
  <c r="Z61"/>
  <c r="AA61"/>
  <c r="Z62"/>
  <c r="AA62"/>
  <c r="Z63"/>
  <c r="AA63"/>
  <c r="Z64"/>
  <c r="AA64"/>
  <c r="Z65"/>
  <c r="AA65"/>
  <c r="Z66"/>
  <c r="AA66"/>
  <c r="Z67"/>
  <c r="AA67"/>
  <c r="Z68"/>
  <c r="AA68"/>
  <c r="Z69"/>
  <c r="AA69"/>
  <c r="Z70"/>
  <c r="AA70"/>
  <c r="Z71"/>
  <c r="AA71"/>
  <c r="Z72"/>
  <c r="AA72"/>
  <c r="Z73"/>
  <c r="AA73"/>
  <c r="Z74"/>
  <c r="AA74"/>
  <c r="Z75"/>
  <c r="AA75"/>
  <c r="Z76"/>
  <c r="AA76"/>
  <c r="Z77"/>
  <c r="AA77"/>
  <c r="Z78"/>
  <c r="AA78"/>
  <c r="Z79"/>
  <c r="AA79"/>
  <c r="Z80"/>
  <c r="AA80"/>
  <c r="Z81"/>
  <c r="AA81"/>
  <c r="Z82"/>
  <c r="AA82"/>
  <c r="Z83"/>
  <c r="AA83"/>
  <c r="Z85"/>
  <c r="AA85"/>
  <c r="Z86"/>
  <c r="AA86"/>
  <c r="Z87"/>
  <c r="AA87"/>
  <c r="Z88"/>
  <c r="AA88"/>
  <c r="Z89"/>
  <c r="AA89"/>
  <c r="Z90"/>
  <c r="AA90"/>
  <c r="Z91"/>
  <c r="AA91"/>
  <c r="Z92"/>
  <c r="AA92"/>
  <c r="Z93"/>
  <c r="AA93"/>
  <c r="Z94"/>
  <c r="AA94"/>
  <c r="Z95"/>
  <c r="AA95"/>
  <c r="Z96"/>
  <c r="AA96"/>
  <c r="Z97"/>
  <c r="AA97"/>
  <c r="Z98"/>
  <c r="AA98"/>
  <c r="Z99"/>
  <c r="AA99"/>
  <c r="Z100"/>
  <c r="AA100"/>
  <c r="Z101"/>
  <c r="AA101"/>
  <c r="Z102"/>
  <c r="AA102"/>
  <c r="Z103"/>
  <c r="AA103"/>
  <c r="Z104"/>
  <c r="AA104"/>
  <c r="Z105"/>
  <c r="AA105"/>
  <c r="Z106"/>
  <c r="AA106"/>
  <c r="Z107"/>
  <c r="AA107"/>
  <c r="Z108"/>
  <c r="AA108"/>
  <c r="Z109"/>
  <c r="AA109"/>
  <c r="Z110"/>
  <c r="AA110"/>
  <c r="Z111"/>
  <c r="AA111"/>
  <c r="Z112"/>
  <c r="AA112"/>
  <c r="Z113"/>
  <c r="AA113"/>
  <c r="Z114"/>
  <c r="AA114"/>
  <c r="Z115"/>
  <c r="AA115"/>
  <c r="Z116"/>
  <c r="AA116"/>
  <c r="Z117"/>
  <c r="AA117"/>
  <c r="Z118"/>
  <c r="AA118"/>
  <c r="Z119"/>
  <c r="AA119"/>
  <c r="Z120"/>
  <c r="AA120"/>
  <c r="Z121"/>
  <c r="AA121"/>
  <c r="Z122"/>
  <c r="AA122"/>
  <c r="Z123"/>
  <c r="AA123"/>
  <c r="Z124"/>
  <c r="AA124"/>
  <c r="Z125"/>
  <c r="AA125"/>
  <c r="Z126"/>
  <c r="AA126"/>
  <c r="Z127"/>
  <c r="AA127"/>
  <c r="Z128"/>
  <c r="AA128"/>
  <c r="Z129"/>
  <c r="AA129"/>
  <c r="Z130"/>
  <c r="AA130"/>
  <c r="Z131"/>
  <c r="AA131"/>
  <c r="Z132"/>
  <c r="AA132"/>
  <c r="Z133"/>
  <c r="AA133"/>
  <c r="Z134"/>
  <c r="AA134"/>
  <c r="Z135"/>
  <c r="AA135"/>
  <c r="Z136"/>
  <c r="AA136"/>
  <c r="Z137"/>
  <c r="AA137"/>
  <c r="Z138"/>
  <c r="AA138"/>
  <c r="Z139"/>
  <c r="AA139"/>
  <c r="Z141"/>
  <c r="AA141"/>
  <c r="Z142"/>
  <c r="AA142"/>
  <c r="Z143"/>
  <c r="AA143"/>
  <c r="Z144"/>
  <c r="AA144"/>
  <c r="Z145"/>
  <c r="AA145"/>
  <c r="Z146"/>
  <c r="AA146"/>
  <c r="Z147"/>
  <c r="AA147"/>
  <c r="Z148"/>
  <c r="AA148"/>
  <c r="Z151"/>
  <c r="AA151"/>
  <c r="Z152"/>
  <c r="AA152"/>
  <c r="Z153"/>
  <c r="AA153"/>
  <c r="Z154"/>
  <c r="AA154"/>
  <c r="Z155"/>
  <c r="AA155"/>
  <c r="Z156"/>
  <c r="AA156"/>
  <c r="Z157"/>
  <c r="AA157"/>
  <c r="Z158"/>
  <c r="AA158"/>
  <c r="Z160"/>
  <c r="AA160"/>
  <c r="Z161"/>
  <c r="AA161"/>
  <c r="Z162"/>
  <c r="AA162"/>
  <c r="Z175"/>
  <c r="AA175"/>
  <c r="Z176"/>
  <c r="AA176"/>
  <c r="Z177"/>
  <c r="AA177"/>
  <c r="Z178"/>
  <c r="AA178"/>
  <c r="Z179"/>
  <c r="AA179"/>
  <c r="Z180"/>
  <c r="AA180"/>
  <c r="Z182"/>
  <c r="AA182"/>
  <c r="Z183"/>
  <c r="AA183"/>
  <c r="Z184"/>
  <c r="AA184"/>
  <c r="AA5"/>
  <c r="Z5"/>
  <c r="Z6" i="3"/>
  <c r="AA6"/>
  <c r="Z7"/>
  <c r="AA7"/>
  <c r="Z8"/>
  <c r="AA8"/>
  <c r="Z9"/>
  <c r="AA9"/>
  <c r="Z10"/>
  <c r="AA10"/>
  <c r="Z11"/>
  <c r="AA11"/>
  <c r="Z12"/>
  <c r="AA12"/>
  <c r="Z13"/>
  <c r="AA13"/>
  <c r="Z14"/>
  <c r="AA14"/>
  <c r="Z15"/>
  <c r="AA15"/>
  <c r="Z16"/>
  <c r="AA16"/>
  <c r="Z17"/>
  <c r="AA17"/>
  <c r="Z18"/>
  <c r="AA18"/>
  <c r="Z19"/>
  <c r="AA19"/>
  <c r="Z20"/>
  <c r="AA20"/>
  <c r="Z21"/>
  <c r="AA21"/>
  <c r="Z23"/>
  <c r="AA23"/>
  <c r="Z24"/>
  <c r="AA24"/>
  <c r="Z25"/>
  <c r="AA25"/>
  <c r="Z26"/>
  <c r="AA26"/>
  <c r="Z27"/>
  <c r="AA27"/>
  <c r="Z28"/>
  <c r="AA28"/>
  <c r="Z29"/>
  <c r="AA29"/>
  <c r="Z30"/>
  <c r="AA30"/>
  <c r="Z31"/>
  <c r="AA31"/>
  <c r="Z32"/>
  <c r="AA32"/>
  <c r="Z33"/>
  <c r="AA33"/>
  <c r="Z34"/>
  <c r="AA34"/>
  <c r="Z35"/>
  <c r="AA35"/>
  <c r="Z36"/>
  <c r="AA36"/>
  <c r="Z37"/>
  <c r="AA37"/>
  <c r="Z38"/>
  <c r="AA38"/>
  <c r="Z39"/>
  <c r="AA39"/>
  <c r="Z40"/>
  <c r="AA40"/>
  <c r="Z41"/>
  <c r="AA41"/>
  <c r="Z42"/>
  <c r="AA42"/>
  <c r="Z43"/>
  <c r="AA43"/>
  <c r="Z44"/>
  <c r="AA44"/>
  <c r="Z45"/>
  <c r="AA45"/>
  <c r="Z46"/>
  <c r="AA46"/>
  <c r="Z47"/>
  <c r="AA47"/>
  <c r="Z48"/>
  <c r="AA48"/>
  <c r="Z49"/>
  <c r="AA49"/>
  <c r="Z50"/>
  <c r="AA50"/>
  <c r="Z51"/>
  <c r="AA51"/>
  <c r="Z52"/>
  <c r="AA52"/>
  <c r="Z53"/>
  <c r="AA53"/>
  <c r="Z54"/>
  <c r="AA54"/>
  <c r="Z55"/>
  <c r="AA55"/>
  <c r="Z56"/>
  <c r="AA56"/>
  <c r="Z57"/>
  <c r="AA57"/>
  <c r="Z58"/>
  <c r="AA58"/>
  <c r="Z59"/>
  <c r="AA59"/>
  <c r="Z60"/>
  <c r="AA60"/>
  <c r="Z61"/>
  <c r="AA61"/>
  <c r="Z62"/>
  <c r="AA62"/>
  <c r="Z63"/>
  <c r="AA63"/>
  <c r="Z64"/>
  <c r="AA64"/>
  <c r="Z65"/>
  <c r="AA65"/>
  <c r="Z66"/>
  <c r="AA66"/>
  <c r="Z67"/>
  <c r="AA67"/>
  <c r="Z68"/>
  <c r="AA68"/>
  <c r="Z69"/>
  <c r="AA69"/>
  <c r="Z71"/>
  <c r="AA71"/>
  <c r="AA5"/>
  <c r="Z5"/>
  <c r="Z6" i="2"/>
  <c r="AA6"/>
  <c r="Z7"/>
  <c r="AA7"/>
  <c r="Z10"/>
  <c r="AA10"/>
  <c r="Z11"/>
  <c r="AA11"/>
  <c r="Z12"/>
  <c r="AA12"/>
  <c r="Z13"/>
  <c r="AA13"/>
  <c r="Z14"/>
  <c r="AA14"/>
  <c r="Z15"/>
  <c r="AA15"/>
  <c r="Z16"/>
  <c r="AA16"/>
  <c r="Z17"/>
  <c r="AA17"/>
  <c r="Z18"/>
  <c r="AA18"/>
  <c r="Z19"/>
  <c r="AA19"/>
  <c r="Z20"/>
  <c r="AA20"/>
  <c r="Z21"/>
  <c r="AA21"/>
  <c r="Z22"/>
  <c r="AA22"/>
  <c r="Z23"/>
  <c r="AA23"/>
  <c r="Z24"/>
  <c r="AA24"/>
  <c r="Z25"/>
  <c r="AA25"/>
  <c r="Z26"/>
  <c r="AA26"/>
  <c r="Z27"/>
  <c r="AA27"/>
  <c r="Z28"/>
  <c r="AA28"/>
  <c r="Z29"/>
  <c r="AA29"/>
  <c r="Z30"/>
  <c r="AA30"/>
  <c r="Z31"/>
  <c r="AA31"/>
  <c r="Z32"/>
  <c r="AA32"/>
  <c r="Z33"/>
  <c r="AA33"/>
  <c r="Z34"/>
  <c r="AA34"/>
  <c r="Z35"/>
  <c r="AA35"/>
  <c r="Z36"/>
  <c r="AA36"/>
  <c r="Z37"/>
  <c r="AA37"/>
  <c r="Z38"/>
  <c r="AA38"/>
  <c r="Z39"/>
  <c r="AA39"/>
  <c r="Z40"/>
  <c r="AA40"/>
  <c r="Z41"/>
  <c r="AA41"/>
  <c r="Z42"/>
  <c r="AA42"/>
  <c r="Z43"/>
  <c r="AA43"/>
  <c r="Z44"/>
  <c r="AA44"/>
  <c r="Z45"/>
  <c r="AA45"/>
  <c r="Z46"/>
  <c r="AA46"/>
  <c r="Z47"/>
  <c r="AA47"/>
  <c r="Z48"/>
  <c r="AA48"/>
  <c r="Z49"/>
  <c r="AA49"/>
  <c r="Z50"/>
  <c r="AA50"/>
  <c r="Z51"/>
  <c r="AA51"/>
  <c r="Z52"/>
  <c r="AA52"/>
  <c r="Z53"/>
  <c r="AA53"/>
  <c r="Z54"/>
  <c r="AA54"/>
  <c r="Z55"/>
  <c r="AA55"/>
  <c r="Z56"/>
  <c r="AA56"/>
  <c r="Z57"/>
  <c r="AA57"/>
  <c r="Z58"/>
  <c r="AA58"/>
  <c r="Z59"/>
  <c r="AA59"/>
  <c r="Z60"/>
  <c r="AA60"/>
  <c r="Z61"/>
  <c r="AA61"/>
  <c r="Z62"/>
  <c r="AA62"/>
  <c r="Z63"/>
  <c r="AA63"/>
  <c r="Z64"/>
  <c r="AA64"/>
  <c r="Z65"/>
  <c r="AA65"/>
  <c r="Z66"/>
  <c r="AA66"/>
  <c r="Z67"/>
  <c r="AA67"/>
  <c r="Z68"/>
  <c r="AA68"/>
  <c r="Z69"/>
  <c r="AA69"/>
  <c r="Z70"/>
  <c r="AA70"/>
  <c r="Z71"/>
  <c r="AA71"/>
  <c r="Z72"/>
  <c r="AA72"/>
  <c r="Z73"/>
  <c r="AA73"/>
  <c r="Z74"/>
  <c r="AA74"/>
  <c r="Z75"/>
  <c r="AA75"/>
  <c r="Z76"/>
  <c r="AA76"/>
  <c r="Z79"/>
  <c r="AA79"/>
  <c r="Z80"/>
  <c r="AA80"/>
  <c r="Z81"/>
  <c r="AA81"/>
  <c r="Z82"/>
  <c r="AA82"/>
  <c r="Z83"/>
  <c r="AA83"/>
  <c r="Z84"/>
  <c r="AA84"/>
  <c r="Z85"/>
  <c r="AA85"/>
  <c r="Z86"/>
  <c r="AA86"/>
  <c r="Z87"/>
  <c r="AA87"/>
  <c r="Z88"/>
  <c r="AA88"/>
  <c r="Z89"/>
  <c r="AA89"/>
  <c r="Z90"/>
  <c r="AA90"/>
  <c r="Z91"/>
  <c r="AA91"/>
  <c r="Z92"/>
  <c r="AA92"/>
  <c r="Z93"/>
  <c r="AA93"/>
  <c r="Z94"/>
  <c r="AA94"/>
  <c r="Z95"/>
  <c r="AA95"/>
  <c r="Z96"/>
  <c r="AA96"/>
  <c r="Z97"/>
  <c r="AA97"/>
  <c r="Z98"/>
  <c r="AA98"/>
  <c r="Z99"/>
  <c r="AA99"/>
  <c r="Z100"/>
  <c r="AA100"/>
  <c r="Z102"/>
  <c r="AA102"/>
  <c r="AA5"/>
  <c r="Z5"/>
  <c r="AA6" i="1"/>
  <c r="AA7"/>
  <c r="AA8"/>
  <c r="AA9"/>
  <c r="AA10"/>
  <c r="AA11"/>
  <c r="AA12"/>
  <c r="AA13"/>
  <c r="AA14"/>
  <c r="AA15"/>
  <c r="AA16"/>
  <c r="AA17"/>
  <c r="AA18"/>
  <c r="AA19"/>
  <c r="AA20"/>
  <c r="AA21"/>
  <c r="AA22"/>
  <c r="AA23"/>
  <c r="AA24"/>
  <c r="AA25"/>
  <c r="AA26"/>
  <c r="AA27"/>
  <c r="AA28"/>
  <c r="AA29"/>
  <c r="AA30"/>
  <c r="AA31"/>
  <c r="AA32"/>
  <c r="AA33"/>
  <c r="AA34"/>
  <c r="AA35"/>
  <c r="AA36"/>
  <c r="AA37"/>
  <c r="AA38"/>
  <c r="AA39"/>
  <c r="AA40"/>
  <c r="AA41"/>
  <c r="AA42"/>
  <c r="AA43"/>
  <c r="AA44"/>
  <c r="AA45"/>
  <c r="AA46"/>
  <c r="AA47"/>
  <c r="AA48"/>
  <c r="AA49"/>
  <c r="AA50"/>
  <c r="AA51"/>
  <c r="AA52"/>
  <c r="AA53"/>
  <c r="AA54"/>
  <c r="AA55"/>
  <c r="AA56"/>
  <c r="AA57"/>
  <c r="AA58"/>
  <c r="AA59"/>
  <c r="AA60"/>
  <c r="AA61"/>
  <c r="AA62"/>
  <c r="AA63"/>
  <c r="AA64"/>
  <c r="AA5"/>
  <c r="Z6"/>
  <c r="Z7"/>
  <c r="Z8"/>
  <c r="Z9"/>
  <c r="Z10"/>
  <c r="Z11"/>
  <c r="Z12"/>
  <c r="Z13"/>
  <c r="Z14"/>
  <c r="Z15"/>
  <c r="Z16"/>
  <c r="Z17"/>
  <c r="Z18"/>
  <c r="Z19"/>
  <c r="Z20"/>
  <c r="Z21"/>
  <c r="Z22"/>
  <c r="Z23"/>
  <c r="Z24"/>
  <c r="Z25"/>
  <c r="Z26"/>
  <c r="Z27"/>
  <c r="Z28"/>
  <c r="Z29"/>
  <c r="Z30"/>
  <c r="Z31"/>
  <c r="Z32"/>
  <c r="Z33"/>
  <c r="Z34"/>
  <c r="Z35"/>
  <c r="Z36"/>
  <c r="Z37"/>
  <c r="Z38"/>
  <c r="Z39"/>
  <c r="Z40"/>
  <c r="Z41"/>
  <c r="Z42"/>
  <c r="Z43"/>
  <c r="Z44"/>
  <c r="Z45"/>
  <c r="Z46"/>
  <c r="Z47"/>
  <c r="Z48"/>
  <c r="Z49"/>
  <c r="Z50"/>
  <c r="Z51"/>
  <c r="Z52"/>
  <c r="Z53"/>
  <c r="Z54"/>
  <c r="Z55"/>
  <c r="Z56"/>
  <c r="Z57"/>
  <c r="Z58"/>
  <c r="Z59"/>
  <c r="Z60"/>
  <c r="Z61"/>
  <c r="Z62"/>
  <c r="Z63"/>
  <c r="Z64"/>
  <c r="Z5"/>
  <c r="P76" i="2" l="1"/>
  <c r="O76"/>
  <c r="N76"/>
  <c r="M76"/>
  <c r="L76"/>
  <c r="K76"/>
  <c r="J76"/>
  <c r="I76"/>
  <c r="H76"/>
  <c r="G76"/>
  <c r="F76"/>
  <c r="E76"/>
  <c r="P75"/>
  <c r="O75"/>
  <c r="P74"/>
  <c r="O74"/>
  <c r="N74"/>
  <c r="M74"/>
  <c r="L74"/>
  <c r="K74"/>
  <c r="J74"/>
  <c r="I74"/>
  <c r="H74"/>
  <c r="G74"/>
  <c r="F74"/>
  <c r="E74"/>
  <c r="P70"/>
  <c r="O70"/>
  <c r="N70"/>
  <c r="M70"/>
  <c r="K72" l="1"/>
  <c r="F72"/>
  <c r="J72"/>
  <c r="N72"/>
  <c r="P72"/>
  <c r="H72"/>
  <c r="L72"/>
  <c r="G72"/>
  <c r="O72"/>
  <c r="E72"/>
  <c r="I72"/>
  <c r="M72"/>
</calcChain>
</file>

<file path=xl/comments1.xml><?xml version="1.0" encoding="utf-8"?>
<comments xmlns="http://schemas.openxmlformats.org/spreadsheetml/2006/main">
  <authors>
    <author>user</author>
  </authors>
  <commentList>
    <comment ref="Z4" authorId="0">
      <text>
        <r>
          <rPr>
            <b/>
            <sz val="9"/>
            <color indexed="81"/>
            <rFont val="細明體"/>
            <family val="3"/>
            <charset val="136"/>
          </rPr>
          <t>本年男女性數值大小與上一年不同。
例：本年男性高於女性，上一年為女性高於男性。</t>
        </r>
      </text>
    </comment>
    <comment ref="AA4" authorId="0">
      <text>
        <r>
          <rPr>
            <b/>
            <sz val="9"/>
            <color indexed="81"/>
            <rFont val="細明體"/>
            <family val="3"/>
            <charset val="136"/>
          </rPr>
          <t>本年男女性數值合計較上一年男女性合計變動超過</t>
        </r>
        <r>
          <rPr>
            <b/>
            <sz val="9"/>
            <color indexed="81"/>
            <rFont val="Tahoma"/>
            <family val="2"/>
          </rPr>
          <t>3</t>
        </r>
        <r>
          <rPr>
            <b/>
            <sz val="9"/>
            <color indexed="81"/>
            <rFont val="細明體"/>
            <family val="3"/>
            <charset val="136"/>
          </rPr>
          <t>成。</t>
        </r>
      </text>
    </comment>
  </commentList>
</comments>
</file>

<file path=xl/comments2.xml><?xml version="1.0" encoding="utf-8"?>
<comments xmlns="http://schemas.openxmlformats.org/spreadsheetml/2006/main">
  <authors>
    <author>user</author>
  </authors>
  <commentList>
    <comment ref="Z4" authorId="0">
      <text>
        <r>
          <rPr>
            <b/>
            <sz val="9"/>
            <color indexed="81"/>
            <rFont val="細明體"/>
            <family val="3"/>
            <charset val="136"/>
          </rPr>
          <t>本年男女性數值大小與上一年不同。
例：本年男性高於女性，上一年為女性高於男性。</t>
        </r>
      </text>
    </comment>
    <comment ref="AA4" authorId="0">
      <text>
        <r>
          <rPr>
            <b/>
            <sz val="9"/>
            <color indexed="81"/>
            <rFont val="細明體"/>
            <family val="3"/>
            <charset val="136"/>
          </rPr>
          <t>本年男女性數值合計較上一年男女性合計變動超過</t>
        </r>
        <r>
          <rPr>
            <b/>
            <sz val="9"/>
            <color indexed="81"/>
            <rFont val="Tahoma"/>
            <family val="2"/>
          </rPr>
          <t>3</t>
        </r>
        <r>
          <rPr>
            <b/>
            <sz val="9"/>
            <color indexed="81"/>
            <rFont val="細明體"/>
            <family val="3"/>
            <charset val="136"/>
          </rPr>
          <t>成。</t>
        </r>
      </text>
    </comment>
  </commentList>
</comments>
</file>

<file path=xl/comments3.xml><?xml version="1.0" encoding="utf-8"?>
<comments xmlns="http://schemas.openxmlformats.org/spreadsheetml/2006/main">
  <authors>
    <author>user</author>
  </authors>
  <commentList>
    <comment ref="Z4" authorId="0">
      <text>
        <r>
          <rPr>
            <b/>
            <sz val="9"/>
            <color indexed="81"/>
            <rFont val="細明體"/>
            <family val="3"/>
            <charset val="136"/>
          </rPr>
          <t>本年男女性數值大小與上一年不同。
例：本年男性高於女性，上一年為女性高於男性。</t>
        </r>
      </text>
    </comment>
    <comment ref="AA4" authorId="0">
      <text>
        <r>
          <rPr>
            <b/>
            <sz val="9"/>
            <color indexed="81"/>
            <rFont val="細明體"/>
            <family val="3"/>
            <charset val="136"/>
          </rPr>
          <t>本年男女性數值合計較上一年男女性合計變動超過</t>
        </r>
        <r>
          <rPr>
            <b/>
            <sz val="9"/>
            <color indexed="81"/>
            <rFont val="Tahoma"/>
            <family val="2"/>
          </rPr>
          <t>3</t>
        </r>
        <r>
          <rPr>
            <b/>
            <sz val="9"/>
            <color indexed="81"/>
            <rFont val="細明體"/>
            <family val="3"/>
            <charset val="136"/>
          </rPr>
          <t>成。</t>
        </r>
      </text>
    </comment>
  </commentList>
</comments>
</file>

<file path=xl/comments4.xml><?xml version="1.0" encoding="utf-8"?>
<comments xmlns="http://schemas.openxmlformats.org/spreadsheetml/2006/main">
  <authors>
    <author>user</author>
    <author>USER</author>
  </authors>
  <commentList>
    <comment ref="Z4" authorId="0">
      <text>
        <r>
          <rPr>
            <b/>
            <sz val="9"/>
            <color indexed="81"/>
            <rFont val="細明體"/>
            <family val="3"/>
            <charset val="136"/>
          </rPr>
          <t>本年男女性數值大小與上一年不同。
例：本年男性高於女性，上一年為女性高於男性。</t>
        </r>
      </text>
    </comment>
    <comment ref="AA4" authorId="0">
      <text>
        <r>
          <rPr>
            <b/>
            <sz val="9"/>
            <color indexed="81"/>
            <rFont val="細明體"/>
            <family val="3"/>
            <charset val="136"/>
          </rPr>
          <t>本年男女性數值合計較上一年男女性合計變動超過</t>
        </r>
        <r>
          <rPr>
            <b/>
            <sz val="9"/>
            <color indexed="81"/>
            <rFont val="Tahoma"/>
            <family val="2"/>
          </rPr>
          <t>3</t>
        </r>
        <r>
          <rPr>
            <b/>
            <sz val="9"/>
            <color indexed="81"/>
            <rFont val="細明體"/>
            <family val="3"/>
            <charset val="136"/>
          </rPr>
          <t>成。</t>
        </r>
      </text>
    </comment>
    <comment ref="N85" authorId="0">
      <text>
        <r>
          <rPr>
            <b/>
            <sz val="9"/>
            <color indexed="81"/>
            <rFont val="細明體"/>
            <family val="3"/>
            <charset val="136"/>
          </rPr>
          <t xml:space="preserve">填錯
</t>
        </r>
      </text>
    </comment>
    <comment ref="M91" authorId="1">
      <text>
        <r>
          <rPr>
            <b/>
            <sz val="9"/>
            <color indexed="81"/>
            <rFont val="Tahoma"/>
            <family val="2"/>
          </rPr>
          <t>1060918</t>
        </r>
        <r>
          <rPr>
            <b/>
            <sz val="9"/>
            <color indexed="81"/>
            <rFont val="細明體"/>
            <family val="3"/>
            <charset val="136"/>
          </rPr>
          <t>更正
1060322政風處修正表
高市政預字第10630223600號函</t>
        </r>
        <r>
          <rPr>
            <sz val="9"/>
            <color indexed="81"/>
            <rFont val="Tahoma"/>
            <family val="2"/>
          </rPr>
          <t xml:space="preserve">
</t>
        </r>
      </text>
    </comment>
    <comment ref="N91" authorId="1">
      <text>
        <r>
          <rPr>
            <b/>
            <sz val="9"/>
            <color indexed="81"/>
            <rFont val="Tahoma"/>
            <family val="2"/>
          </rPr>
          <t>1060918</t>
        </r>
        <r>
          <rPr>
            <b/>
            <sz val="9"/>
            <color indexed="81"/>
            <rFont val="細明體"/>
            <family val="3"/>
            <charset val="136"/>
          </rPr>
          <t xml:space="preserve">更正
</t>
        </r>
        <r>
          <rPr>
            <b/>
            <sz val="9"/>
            <color indexed="81"/>
            <rFont val="Tahoma"/>
            <family val="2"/>
          </rPr>
          <t>1060322</t>
        </r>
        <r>
          <rPr>
            <b/>
            <sz val="9"/>
            <color indexed="81"/>
            <rFont val="細明體"/>
            <family val="3"/>
            <charset val="136"/>
          </rPr>
          <t>政風處修正表
高市政預字第</t>
        </r>
        <r>
          <rPr>
            <b/>
            <sz val="9"/>
            <color indexed="81"/>
            <rFont val="Tahoma"/>
            <family val="2"/>
          </rPr>
          <t>10630223600</t>
        </r>
        <r>
          <rPr>
            <b/>
            <sz val="9"/>
            <color indexed="81"/>
            <rFont val="細明體"/>
            <family val="3"/>
            <charset val="136"/>
          </rPr>
          <t>號函</t>
        </r>
      </text>
    </comment>
  </commentList>
</comments>
</file>

<file path=xl/comments5.xml><?xml version="1.0" encoding="utf-8"?>
<comments xmlns="http://schemas.openxmlformats.org/spreadsheetml/2006/main">
  <authors>
    <author>user</author>
  </authors>
  <commentList>
    <comment ref="Z4" authorId="0">
      <text>
        <r>
          <rPr>
            <b/>
            <sz val="9"/>
            <color indexed="81"/>
            <rFont val="細明體"/>
            <family val="3"/>
            <charset val="136"/>
          </rPr>
          <t>本年男女性數值大小與上一年不同。
例：本年男性高於女性，上一年為女性高於男性。</t>
        </r>
      </text>
    </comment>
    <comment ref="AA4" authorId="0">
      <text>
        <r>
          <rPr>
            <b/>
            <sz val="9"/>
            <color indexed="81"/>
            <rFont val="細明體"/>
            <family val="3"/>
            <charset val="136"/>
          </rPr>
          <t>本年男女性數值合計較上一年男女性合計變動超過</t>
        </r>
        <r>
          <rPr>
            <b/>
            <sz val="9"/>
            <color indexed="81"/>
            <rFont val="Tahoma"/>
            <family val="2"/>
          </rPr>
          <t>3</t>
        </r>
        <r>
          <rPr>
            <b/>
            <sz val="9"/>
            <color indexed="81"/>
            <rFont val="細明體"/>
            <family val="3"/>
            <charset val="136"/>
          </rPr>
          <t>成。</t>
        </r>
      </text>
    </comment>
    <comment ref="N17" authorId="0">
      <text>
        <r>
          <rPr>
            <b/>
            <sz val="9"/>
            <color indexed="81"/>
            <rFont val="細明體"/>
            <family val="3"/>
            <charset val="136"/>
          </rPr>
          <t>資料填錯有修改</t>
        </r>
        <r>
          <rPr>
            <sz val="9"/>
            <color indexed="81"/>
            <rFont val="Tahoma"/>
            <family val="2"/>
          </rPr>
          <t xml:space="preserve">
</t>
        </r>
      </text>
    </comment>
    <comment ref="L37" authorId="0">
      <text>
        <r>
          <rPr>
            <b/>
            <sz val="9"/>
            <color indexed="81"/>
            <rFont val="細明體"/>
            <family val="3"/>
            <charset val="136"/>
          </rPr>
          <t xml:space="preserve">以前男女填反了
</t>
        </r>
      </text>
    </comment>
  </commentList>
</comments>
</file>

<file path=xl/comments6.xml><?xml version="1.0" encoding="utf-8"?>
<comments xmlns="http://schemas.openxmlformats.org/spreadsheetml/2006/main">
  <authors>
    <author>user</author>
  </authors>
  <commentList>
    <comment ref="Z4" authorId="0">
      <text>
        <r>
          <rPr>
            <b/>
            <sz val="9"/>
            <color indexed="81"/>
            <rFont val="細明體"/>
            <family val="3"/>
            <charset val="136"/>
          </rPr>
          <t>本年男女性數值大小與上一年不同。
例：本年男性高於女性，上一年為女性高於男性。</t>
        </r>
      </text>
    </comment>
    <comment ref="AA4" authorId="0">
      <text>
        <r>
          <rPr>
            <b/>
            <sz val="9"/>
            <color indexed="81"/>
            <rFont val="細明體"/>
            <family val="3"/>
            <charset val="136"/>
          </rPr>
          <t>本年男女性數值合計較上一年男女性合計變動超過</t>
        </r>
        <r>
          <rPr>
            <b/>
            <sz val="9"/>
            <color indexed="81"/>
            <rFont val="Tahoma"/>
            <family val="2"/>
          </rPr>
          <t>3</t>
        </r>
        <r>
          <rPr>
            <b/>
            <sz val="9"/>
            <color indexed="81"/>
            <rFont val="細明體"/>
            <family val="3"/>
            <charset val="136"/>
          </rPr>
          <t>成。</t>
        </r>
      </text>
    </comment>
  </commentList>
</comments>
</file>

<file path=xl/comments7.xml><?xml version="1.0" encoding="utf-8"?>
<comments xmlns="http://schemas.openxmlformats.org/spreadsheetml/2006/main">
  <authors>
    <author>user</author>
    <author>aaa</author>
  </authors>
  <commentList>
    <comment ref="Z4" authorId="0">
      <text>
        <r>
          <rPr>
            <b/>
            <sz val="9"/>
            <color indexed="81"/>
            <rFont val="細明體"/>
            <family val="3"/>
            <charset val="136"/>
          </rPr>
          <t>本年男女性數值大小與上一年不同。
例：本年男性高於女性，上一年為女性高於男性。</t>
        </r>
      </text>
    </comment>
    <comment ref="AA4" authorId="0">
      <text>
        <r>
          <rPr>
            <b/>
            <sz val="9"/>
            <color indexed="81"/>
            <rFont val="細明體"/>
            <family val="3"/>
            <charset val="136"/>
          </rPr>
          <t>本年男女性數值合計較上一年男女性合計變動超過</t>
        </r>
        <r>
          <rPr>
            <b/>
            <sz val="9"/>
            <color indexed="81"/>
            <rFont val="Tahoma"/>
            <family val="2"/>
          </rPr>
          <t>3</t>
        </r>
        <r>
          <rPr>
            <b/>
            <sz val="9"/>
            <color indexed="81"/>
            <rFont val="細明體"/>
            <family val="3"/>
            <charset val="136"/>
          </rPr>
          <t>成。</t>
        </r>
      </text>
    </comment>
    <comment ref="H105" authorId="1">
      <text>
        <r>
          <rPr>
            <b/>
            <sz val="9"/>
            <color indexed="81"/>
            <rFont val="細明體"/>
            <family val="3"/>
            <charset val="136"/>
          </rPr>
          <t>依系統統計數字修正</t>
        </r>
        <r>
          <rPr>
            <b/>
            <sz val="9"/>
            <color indexed="81"/>
            <rFont val="Tahoma"/>
            <family val="2"/>
          </rPr>
          <t>102</t>
        </r>
        <r>
          <rPr>
            <b/>
            <sz val="9"/>
            <color indexed="81"/>
            <rFont val="細明體"/>
            <family val="3"/>
            <charset val="136"/>
          </rPr>
          <t>及</t>
        </r>
        <r>
          <rPr>
            <b/>
            <sz val="9"/>
            <color indexed="81"/>
            <rFont val="Tahoma"/>
            <family val="2"/>
          </rPr>
          <t>105</t>
        </r>
        <r>
          <rPr>
            <b/>
            <sz val="9"/>
            <color indexed="81"/>
            <rFont val="細明體"/>
            <family val="3"/>
            <charset val="136"/>
          </rPr>
          <t>年數字</t>
        </r>
      </text>
    </comment>
    <comment ref="M105" authorId="1">
      <text>
        <r>
          <rPr>
            <b/>
            <sz val="9"/>
            <color indexed="81"/>
            <rFont val="細明體"/>
            <family val="3"/>
            <charset val="136"/>
          </rPr>
          <t>依系統統計數字修正</t>
        </r>
        <r>
          <rPr>
            <b/>
            <sz val="9"/>
            <color indexed="81"/>
            <rFont val="Tahoma"/>
            <family val="2"/>
          </rPr>
          <t>102</t>
        </r>
        <r>
          <rPr>
            <b/>
            <sz val="9"/>
            <color indexed="81"/>
            <rFont val="細明體"/>
            <family val="3"/>
            <charset val="136"/>
          </rPr>
          <t>及</t>
        </r>
        <r>
          <rPr>
            <b/>
            <sz val="9"/>
            <color indexed="81"/>
            <rFont val="Tahoma"/>
            <family val="2"/>
          </rPr>
          <t>105</t>
        </r>
        <r>
          <rPr>
            <b/>
            <sz val="9"/>
            <color indexed="81"/>
            <rFont val="細明體"/>
            <family val="3"/>
            <charset val="136"/>
          </rPr>
          <t>年數字</t>
        </r>
      </text>
    </comment>
    <comment ref="N105" authorId="1">
      <text>
        <r>
          <rPr>
            <b/>
            <sz val="9"/>
            <color indexed="81"/>
            <rFont val="細明體"/>
            <family val="3"/>
            <charset val="136"/>
          </rPr>
          <t>依系統統計數字修正</t>
        </r>
        <r>
          <rPr>
            <b/>
            <sz val="9"/>
            <color indexed="81"/>
            <rFont val="Tahoma"/>
            <family val="2"/>
          </rPr>
          <t>102</t>
        </r>
        <r>
          <rPr>
            <b/>
            <sz val="9"/>
            <color indexed="81"/>
            <rFont val="細明體"/>
            <family val="3"/>
            <charset val="136"/>
          </rPr>
          <t>及</t>
        </r>
        <r>
          <rPr>
            <b/>
            <sz val="9"/>
            <color indexed="81"/>
            <rFont val="Tahoma"/>
            <family val="2"/>
          </rPr>
          <t>105</t>
        </r>
        <r>
          <rPr>
            <b/>
            <sz val="9"/>
            <color indexed="81"/>
            <rFont val="細明體"/>
            <family val="3"/>
            <charset val="136"/>
          </rPr>
          <t>年數字</t>
        </r>
      </text>
    </comment>
  </commentList>
</comments>
</file>

<file path=xl/comments8.xml><?xml version="1.0" encoding="utf-8"?>
<comments xmlns="http://schemas.openxmlformats.org/spreadsheetml/2006/main">
  <authors>
    <author>user</author>
  </authors>
  <commentList>
    <comment ref="Z4" authorId="0">
      <text>
        <r>
          <rPr>
            <b/>
            <sz val="9"/>
            <color indexed="81"/>
            <rFont val="細明體"/>
            <family val="3"/>
            <charset val="136"/>
          </rPr>
          <t>本年男女性數值大小與上一年不同。
例：本年男性高於女性，上一年為女性高於男性。</t>
        </r>
      </text>
    </comment>
    <comment ref="AA4" authorId="0">
      <text>
        <r>
          <rPr>
            <b/>
            <sz val="9"/>
            <color indexed="81"/>
            <rFont val="細明體"/>
            <family val="3"/>
            <charset val="136"/>
          </rPr>
          <t>本年男女性數值合計較上一年男女性合計變動超過</t>
        </r>
        <r>
          <rPr>
            <b/>
            <sz val="9"/>
            <color indexed="81"/>
            <rFont val="Tahoma"/>
            <family val="2"/>
          </rPr>
          <t>3</t>
        </r>
        <r>
          <rPr>
            <b/>
            <sz val="9"/>
            <color indexed="81"/>
            <rFont val="細明體"/>
            <family val="3"/>
            <charset val="136"/>
          </rPr>
          <t>成。</t>
        </r>
      </text>
    </comment>
  </commentList>
</comments>
</file>

<file path=xl/sharedStrings.xml><?xml version="1.0" encoding="utf-8"?>
<sst xmlns="http://schemas.openxmlformats.org/spreadsheetml/2006/main" count="3220" uniqueCount="1611">
  <si>
    <t>「高雄市按性別分類之主要統計指標」― 人口婚姻</t>
    <phoneticPr fontId="5" type="noConversion"/>
  </si>
  <si>
    <r>
      <rPr>
        <sz val="9"/>
        <rFont val="標楷體"/>
        <family val="4"/>
        <charset val="136"/>
      </rPr>
      <t>編
號</t>
    </r>
    <phoneticPr fontId="5" type="noConversion"/>
  </si>
  <si>
    <r>
      <rPr>
        <sz val="9"/>
        <rFont val="標楷體"/>
        <family val="4"/>
        <charset val="136"/>
      </rPr>
      <t>項　　目</t>
    </r>
    <phoneticPr fontId="5" type="noConversion"/>
  </si>
  <si>
    <r>
      <rPr>
        <sz val="9"/>
        <rFont val="標楷體"/>
        <family val="4"/>
        <charset val="136"/>
      </rPr>
      <t>單　　位</t>
    </r>
    <phoneticPr fontId="5" type="noConversion"/>
  </si>
  <si>
    <r>
      <t>101</t>
    </r>
    <r>
      <rPr>
        <sz val="9"/>
        <rFont val="標楷體"/>
        <family val="4"/>
        <charset val="136"/>
      </rPr>
      <t>年</t>
    </r>
    <r>
      <rPr>
        <sz val="9"/>
        <rFont val="新細明體"/>
        <family val="1"/>
        <charset val="136"/>
      </rPr>
      <t/>
    </r>
    <phoneticPr fontId="5" type="noConversion"/>
  </si>
  <si>
    <r>
      <t>102</t>
    </r>
    <r>
      <rPr>
        <sz val="9"/>
        <rFont val="標楷體"/>
        <family val="4"/>
        <charset val="136"/>
      </rPr>
      <t>年</t>
    </r>
    <r>
      <rPr>
        <sz val="9"/>
        <rFont val="新細明體"/>
        <family val="1"/>
        <charset val="136"/>
      </rPr>
      <t/>
    </r>
    <phoneticPr fontId="5" type="noConversion"/>
  </si>
  <si>
    <r>
      <t>103</t>
    </r>
    <r>
      <rPr>
        <sz val="9"/>
        <rFont val="標楷體"/>
        <family val="4"/>
        <charset val="136"/>
      </rPr>
      <t>年</t>
    </r>
    <phoneticPr fontId="5" type="noConversion"/>
  </si>
  <si>
    <r>
      <t>104</t>
    </r>
    <r>
      <rPr>
        <sz val="9"/>
        <rFont val="標楷體"/>
        <family val="4"/>
        <charset val="136"/>
      </rPr>
      <t>年</t>
    </r>
    <phoneticPr fontId="5" type="noConversion"/>
  </si>
  <si>
    <r>
      <t>105</t>
    </r>
    <r>
      <rPr>
        <sz val="9"/>
        <rFont val="標楷體"/>
        <family val="4"/>
        <charset val="136"/>
      </rPr>
      <t>年</t>
    </r>
    <phoneticPr fontId="5" type="noConversion"/>
  </si>
  <si>
    <r>
      <t>106</t>
    </r>
    <r>
      <rPr>
        <sz val="9"/>
        <rFont val="標楷體"/>
        <family val="4"/>
        <charset val="136"/>
      </rPr>
      <t>年</t>
    </r>
    <phoneticPr fontId="5" type="noConversion"/>
  </si>
  <si>
    <r>
      <t>107</t>
    </r>
    <r>
      <rPr>
        <sz val="9"/>
        <rFont val="標楷體"/>
        <family val="4"/>
        <charset val="136"/>
      </rPr>
      <t>年</t>
    </r>
    <phoneticPr fontId="5" type="noConversion"/>
  </si>
  <si>
    <r>
      <t xml:space="preserve">CEDAW
</t>
    </r>
    <r>
      <rPr>
        <sz val="9"/>
        <rFont val="標楷體"/>
        <family val="4"/>
        <charset val="136"/>
      </rPr>
      <t>列管</t>
    </r>
    <phoneticPr fontId="5" type="noConversion"/>
  </si>
  <si>
    <t>填報機關</t>
    <phoneticPr fontId="5" type="noConversion"/>
  </si>
  <si>
    <t>備註
說明</t>
    <phoneticPr fontId="5" type="noConversion"/>
  </si>
  <si>
    <r>
      <rPr>
        <sz val="9"/>
        <rFont val="標楷體"/>
        <family val="4"/>
        <charset val="136"/>
      </rPr>
      <t>女性</t>
    </r>
    <phoneticPr fontId="5" type="noConversion"/>
  </si>
  <si>
    <r>
      <rPr>
        <sz val="9"/>
        <rFont val="標楷體"/>
        <family val="4"/>
        <charset val="136"/>
      </rPr>
      <t>男性</t>
    </r>
    <phoneticPr fontId="5" type="noConversion"/>
  </si>
  <si>
    <r>
      <rPr>
        <sz val="9"/>
        <rFont val="標楷體"/>
        <family val="4"/>
        <charset val="136"/>
      </rPr>
      <t>人</t>
    </r>
    <phoneticPr fontId="5" type="noConversion"/>
  </si>
  <si>
    <t>民政局</t>
    <phoneticPr fontId="5" type="noConversion"/>
  </si>
  <si>
    <r>
      <rPr>
        <sz val="9"/>
        <rFont val="標楷體"/>
        <family val="4"/>
        <charset val="136"/>
      </rPr>
      <t>百分比</t>
    </r>
    <r>
      <rPr>
        <sz val="9"/>
        <rFont val="Times New Roman"/>
        <family val="1"/>
      </rPr>
      <t xml:space="preserve"> </t>
    </r>
    <phoneticPr fontId="5" type="noConversion"/>
  </si>
  <si>
    <r>
      <t>65</t>
    </r>
    <r>
      <rPr>
        <sz val="9"/>
        <rFont val="標楷體"/>
        <family val="4"/>
        <charset val="136"/>
      </rPr>
      <t>歲以上</t>
    </r>
    <phoneticPr fontId="5" type="noConversion"/>
  </si>
  <si>
    <t>警察局</t>
    <phoneticPr fontId="5" type="noConversion"/>
  </si>
  <si>
    <t>人</t>
    <phoneticPr fontId="5" type="noConversion"/>
  </si>
  <si>
    <t>…</t>
  </si>
  <si>
    <t>--</t>
  </si>
  <si>
    <r>
      <rPr>
        <sz val="9"/>
        <rFont val="標楷體"/>
        <family val="4"/>
        <charset val="136"/>
      </rPr>
      <t>附註：</t>
    </r>
    <r>
      <rPr>
        <sz val="9"/>
        <rFont val="Times New Roman"/>
        <family val="1"/>
      </rPr>
      <t>CEDAW</t>
    </r>
    <r>
      <rPr>
        <sz val="9"/>
        <rFont val="標楷體"/>
        <family val="4"/>
        <charset val="136"/>
      </rPr>
      <t>係指「消除對婦女一切形式歧視公約」之簡稱。</t>
    </r>
    <phoneticPr fontId="5" type="noConversion"/>
  </si>
  <si>
    <t xml:space="preserve">「高雄市按性別分類之主要統計指標」― 健康維護 </t>
    <phoneticPr fontId="5" type="noConversion"/>
  </si>
  <si>
    <r>
      <rPr>
        <sz val="9"/>
        <rFont val="標楷體"/>
        <family val="4"/>
        <charset val="136"/>
      </rPr>
      <t>編
號</t>
    </r>
    <phoneticPr fontId="5" type="noConversion"/>
  </si>
  <si>
    <r>
      <rPr>
        <sz val="9"/>
        <rFont val="標楷體"/>
        <family val="4"/>
        <charset val="136"/>
      </rPr>
      <t>項　　目</t>
    </r>
    <phoneticPr fontId="5" type="noConversion"/>
  </si>
  <si>
    <r>
      <rPr>
        <sz val="9"/>
        <rFont val="標楷體"/>
        <family val="4"/>
        <charset val="136"/>
      </rPr>
      <t>單　　位</t>
    </r>
    <phoneticPr fontId="5" type="noConversion"/>
  </si>
  <si>
    <r>
      <t>101</t>
    </r>
    <r>
      <rPr>
        <sz val="9"/>
        <rFont val="標楷體"/>
        <family val="4"/>
        <charset val="136"/>
      </rPr>
      <t>年</t>
    </r>
    <r>
      <rPr>
        <sz val="9"/>
        <rFont val="新細明體"/>
        <family val="1"/>
        <charset val="136"/>
      </rPr>
      <t/>
    </r>
    <phoneticPr fontId="5" type="noConversion"/>
  </si>
  <si>
    <r>
      <t>102</t>
    </r>
    <r>
      <rPr>
        <sz val="9"/>
        <rFont val="標楷體"/>
        <family val="4"/>
        <charset val="136"/>
      </rPr>
      <t>年</t>
    </r>
    <r>
      <rPr>
        <sz val="9"/>
        <rFont val="新細明體"/>
        <family val="1"/>
        <charset val="136"/>
      </rPr>
      <t/>
    </r>
    <phoneticPr fontId="5" type="noConversion"/>
  </si>
  <si>
    <r>
      <t>103</t>
    </r>
    <r>
      <rPr>
        <sz val="9"/>
        <rFont val="標楷體"/>
        <family val="4"/>
        <charset val="136"/>
      </rPr>
      <t>年</t>
    </r>
    <phoneticPr fontId="5" type="noConversion"/>
  </si>
  <si>
    <r>
      <t>104</t>
    </r>
    <r>
      <rPr>
        <sz val="9"/>
        <rFont val="標楷體"/>
        <family val="4"/>
        <charset val="136"/>
      </rPr>
      <t>年</t>
    </r>
    <phoneticPr fontId="5" type="noConversion"/>
  </si>
  <si>
    <r>
      <t>105</t>
    </r>
    <r>
      <rPr>
        <sz val="9"/>
        <rFont val="標楷體"/>
        <family val="4"/>
        <charset val="136"/>
      </rPr>
      <t>年</t>
    </r>
    <phoneticPr fontId="5" type="noConversion"/>
  </si>
  <si>
    <r>
      <t>106</t>
    </r>
    <r>
      <rPr>
        <sz val="9"/>
        <rFont val="標楷體"/>
        <family val="4"/>
        <charset val="136"/>
      </rPr>
      <t>年</t>
    </r>
    <phoneticPr fontId="5" type="noConversion"/>
  </si>
  <si>
    <r>
      <t xml:space="preserve">CEDAW
</t>
    </r>
    <r>
      <rPr>
        <sz val="9"/>
        <rFont val="標楷體"/>
        <family val="4"/>
        <charset val="136"/>
      </rPr>
      <t>列管</t>
    </r>
    <phoneticPr fontId="5" type="noConversion"/>
  </si>
  <si>
    <t>填報機關</t>
    <phoneticPr fontId="5" type="noConversion"/>
  </si>
  <si>
    <r>
      <rPr>
        <sz val="9"/>
        <rFont val="標楷體"/>
        <family val="4"/>
        <charset val="136"/>
      </rPr>
      <t>女性</t>
    </r>
    <phoneticPr fontId="5" type="noConversion"/>
  </si>
  <si>
    <r>
      <rPr>
        <sz val="9"/>
        <rFont val="標楷體"/>
        <family val="4"/>
        <charset val="136"/>
      </rPr>
      <t>男性</t>
    </r>
    <phoneticPr fontId="5" type="noConversion"/>
  </si>
  <si>
    <r>
      <rPr>
        <sz val="9"/>
        <rFont val="標楷體"/>
        <family val="4"/>
        <charset val="136"/>
      </rPr>
      <t>女性</t>
    </r>
    <phoneticPr fontId="5" type="noConversion"/>
  </si>
  <si>
    <r>
      <rPr>
        <sz val="9"/>
        <rFont val="標楷體"/>
        <family val="4"/>
        <charset val="136"/>
      </rPr>
      <t>女性</t>
    </r>
    <phoneticPr fontId="5" type="noConversion"/>
  </si>
  <si>
    <r>
      <rPr>
        <sz val="9"/>
        <rFont val="標楷體"/>
        <family val="4"/>
        <charset val="136"/>
      </rPr>
      <t>男性</t>
    </r>
    <phoneticPr fontId="5" type="noConversion"/>
  </si>
  <si>
    <t>衛生局</t>
    <phoneticPr fontId="5" type="noConversion"/>
  </si>
  <si>
    <t>衛生局</t>
    <phoneticPr fontId="11" type="noConversion"/>
  </si>
  <si>
    <t>衛生局</t>
    <phoneticPr fontId="5" type="noConversion"/>
  </si>
  <si>
    <r>
      <rPr>
        <sz val="9"/>
        <rFont val="標楷體"/>
        <family val="4"/>
        <charset val="136"/>
      </rPr>
      <t>人</t>
    </r>
    <phoneticPr fontId="11" type="noConversion"/>
  </si>
  <si>
    <t>衛生局</t>
    <phoneticPr fontId="5" type="noConversion"/>
  </si>
  <si>
    <t>衛生局</t>
    <phoneticPr fontId="5" type="noConversion"/>
  </si>
  <si>
    <t>社會局、衛生局</t>
    <phoneticPr fontId="5" type="noConversion"/>
  </si>
  <si>
    <t>…</t>
    <phoneticPr fontId="5" type="noConversion"/>
  </si>
  <si>
    <t>教育局</t>
    <phoneticPr fontId="5" type="noConversion"/>
  </si>
  <si>
    <t>高級中等學校</t>
    <phoneticPr fontId="5" type="noConversion"/>
  </si>
  <si>
    <r>
      <rPr>
        <sz val="9"/>
        <rFont val="標楷體"/>
        <family val="4"/>
        <charset val="136"/>
      </rPr>
      <t>百分比</t>
    </r>
  </si>
  <si>
    <t>衛生局</t>
    <phoneticPr fontId="5" type="noConversion"/>
  </si>
  <si>
    <t>「高雄市按性別分類之主要統計指標」― 教育文化</t>
    <phoneticPr fontId="5" type="noConversion"/>
  </si>
  <si>
    <r>
      <rPr>
        <sz val="9"/>
        <rFont val="標楷體"/>
        <family val="4"/>
        <charset val="136"/>
      </rPr>
      <t>編
號</t>
    </r>
    <phoneticPr fontId="5" type="noConversion"/>
  </si>
  <si>
    <r>
      <rPr>
        <sz val="9"/>
        <rFont val="標楷體"/>
        <family val="4"/>
        <charset val="136"/>
      </rPr>
      <t>項　　目</t>
    </r>
    <phoneticPr fontId="5" type="noConversion"/>
  </si>
  <si>
    <r>
      <t>101</t>
    </r>
    <r>
      <rPr>
        <sz val="9"/>
        <rFont val="標楷體"/>
        <family val="4"/>
        <charset val="136"/>
      </rPr>
      <t>年</t>
    </r>
    <r>
      <rPr>
        <sz val="9"/>
        <rFont val="新細明體"/>
        <family val="1"/>
        <charset val="136"/>
      </rPr>
      <t/>
    </r>
    <phoneticPr fontId="5" type="noConversion"/>
  </si>
  <si>
    <r>
      <t>103</t>
    </r>
    <r>
      <rPr>
        <sz val="9"/>
        <rFont val="標楷體"/>
        <family val="4"/>
        <charset val="136"/>
      </rPr>
      <t>年</t>
    </r>
    <phoneticPr fontId="5" type="noConversion"/>
  </si>
  <si>
    <r>
      <t>104</t>
    </r>
    <r>
      <rPr>
        <sz val="9"/>
        <rFont val="標楷體"/>
        <family val="4"/>
        <charset val="136"/>
      </rPr>
      <t>年</t>
    </r>
    <phoneticPr fontId="5" type="noConversion"/>
  </si>
  <si>
    <r>
      <t>105</t>
    </r>
    <r>
      <rPr>
        <sz val="9"/>
        <rFont val="標楷體"/>
        <family val="4"/>
        <charset val="136"/>
      </rPr>
      <t>年</t>
    </r>
    <phoneticPr fontId="5" type="noConversion"/>
  </si>
  <si>
    <r>
      <t>106</t>
    </r>
    <r>
      <rPr>
        <sz val="9"/>
        <rFont val="標楷體"/>
        <family val="4"/>
        <charset val="136"/>
      </rPr>
      <t>年</t>
    </r>
    <phoneticPr fontId="5" type="noConversion"/>
  </si>
  <si>
    <r>
      <t>107</t>
    </r>
    <r>
      <rPr>
        <sz val="9"/>
        <rFont val="標楷體"/>
        <family val="4"/>
        <charset val="136"/>
      </rPr>
      <t>年</t>
    </r>
    <phoneticPr fontId="5" type="noConversion"/>
  </si>
  <si>
    <t>填報機關</t>
    <phoneticPr fontId="5" type="noConversion"/>
  </si>
  <si>
    <r>
      <rPr>
        <sz val="9"/>
        <rFont val="標楷體"/>
        <family val="4"/>
        <charset val="136"/>
      </rPr>
      <t>男性</t>
    </r>
    <phoneticPr fontId="5" type="noConversion"/>
  </si>
  <si>
    <t>民政局</t>
    <phoneticPr fontId="5" type="noConversion"/>
  </si>
  <si>
    <t>民政局</t>
    <phoneticPr fontId="5" type="noConversion"/>
  </si>
  <si>
    <r>
      <rPr>
        <sz val="9"/>
        <rFont val="標楷體"/>
        <family val="4"/>
        <charset val="136"/>
      </rPr>
      <t>人</t>
    </r>
  </si>
  <si>
    <t>教育局</t>
    <phoneticPr fontId="5" type="noConversion"/>
  </si>
  <si>
    <t>教育局</t>
    <phoneticPr fontId="5" type="noConversion"/>
  </si>
  <si>
    <t>教育局</t>
    <phoneticPr fontId="5" type="noConversion"/>
  </si>
  <si>
    <r>
      <rPr>
        <sz val="9"/>
        <rFont val="標楷體"/>
        <family val="4"/>
        <charset val="136"/>
      </rPr>
      <t>人次</t>
    </r>
    <phoneticPr fontId="5" type="noConversion"/>
  </si>
  <si>
    <t>原住民事務委員會</t>
    <phoneticPr fontId="5" type="noConversion"/>
  </si>
  <si>
    <t>教育局</t>
  </si>
  <si>
    <r>
      <rPr>
        <sz val="9"/>
        <color indexed="8"/>
        <rFont val="細明體"/>
        <family val="3"/>
        <charset val="136"/>
      </rPr>
      <t>◎</t>
    </r>
    <phoneticPr fontId="5" type="noConversion"/>
  </si>
  <si>
    <t>人次</t>
    <phoneticPr fontId="5" type="noConversion"/>
  </si>
  <si>
    <t>附註：各級學校學生數包含特殊教育、補習及進修教育。</t>
    <phoneticPr fontId="5" type="noConversion"/>
  </si>
  <si>
    <t>「高雄市按性別分類之主要統計指標」― 就業安全</t>
    <phoneticPr fontId="5" type="noConversion"/>
  </si>
  <si>
    <r>
      <rPr>
        <sz val="9"/>
        <color theme="1"/>
        <rFont val="標楷體"/>
        <family val="4"/>
        <charset val="136"/>
      </rPr>
      <t>項　　目</t>
    </r>
    <phoneticPr fontId="5" type="noConversion"/>
  </si>
  <si>
    <r>
      <rPr>
        <sz val="9"/>
        <color theme="1"/>
        <rFont val="標楷體"/>
        <family val="4"/>
        <charset val="136"/>
      </rPr>
      <t>單　　位</t>
    </r>
    <phoneticPr fontId="5" type="noConversion"/>
  </si>
  <si>
    <r>
      <t>101</t>
    </r>
    <r>
      <rPr>
        <sz val="9"/>
        <color theme="1"/>
        <rFont val="標楷體"/>
        <family val="4"/>
        <charset val="136"/>
      </rPr>
      <t>年</t>
    </r>
    <r>
      <rPr>
        <sz val="9"/>
        <rFont val="新細明體"/>
        <family val="1"/>
        <charset val="136"/>
      </rPr>
      <t/>
    </r>
    <phoneticPr fontId="5" type="noConversion"/>
  </si>
  <si>
    <r>
      <t>102</t>
    </r>
    <r>
      <rPr>
        <sz val="9"/>
        <color theme="1"/>
        <rFont val="標楷體"/>
        <family val="4"/>
        <charset val="136"/>
      </rPr>
      <t>年</t>
    </r>
    <r>
      <rPr>
        <sz val="9"/>
        <rFont val="新細明體"/>
        <family val="1"/>
        <charset val="136"/>
      </rPr>
      <t/>
    </r>
    <phoneticPr fontId="5" type="noConversion"/>
  </si>
  <si>
    <r>
      <t>103</t>
    </r>
    <r>
      <rPr>
        <sz val="9"/>
        <color theme="1"/>
        <rFont val="標楷體"/>
        <family val="4"/>
        <charset val="136"/>
      </rPr>
      <t>年</t>
    </r>
    <phoneticPr fontId="5" type="noConversion"/>
  </si>
  <si>
    <r>
      <t>104</t>
    </r>
    <r>
      <rPr>
        <sz val="9"/>
        <color theme="1"/>
        <rFont val="標楷體"/>
        <family val="4"/>
        <charset val="136"/>
      </rPr>
      <t>年</t>
    </r>
    <phoneticPr fontId="5" type="noConversion"/>
  </si>
  <si>
    <r>
      <t>105</t>
    </r>
    <r>
      <rPr>
        <sz val="9"/>
        <color theme="1"/>
        <rFont val="標楷體"/>
        <family val="4"/>
        <charset val="136"/>
      </rPr>
      <t>年</t>
    </r>
    <phoneticPr fontId="5" type="noConversion"/>
  </si>
  <si>
    <r>
      <t>106</t>
    </r>
    <r>
      <rPr>
        <sz val="9"/>
        <color theme="1"/>
        <rFont val="標楷體"/>
        <family val="4"/>
        <charset val="136"/>
      </rPr>
      <t>年</t>
    </r>
    <phoneticPr fontId="5" type="noConversion"/>
  </si>
  <si>
    <r>
      <t>107</t>
    </r>
    <r>
      <rPr>
        <sz val="9"/>
        <color theme="1"/>
        <rFont val="標楷體"/>
        <family val="4"/>
        <charset val="136"/>
      </rPr>
      <t>年</t>
    </r>
    <phoneticPr fontId="5" type="noConversion"/>
  </si>
  <si>
    <r>
      <t xml:space="preserve">CEDAW
</t>
    </r>
    <r>
      <rPr>
        <sz val="9"/>
        <color theme="1"/>
        <rFont val="標楷體"/>
        <family val="4"/>
        <charset val="136"/>
      </rPr>
      <t>列管</t>
    </r>
    <phoneticPr fontId="5" type="noConversion"/>
  </si>
  <si>
    <r>
      <rPr>
        <sz val="9"/>
        <color theme="1"/>
        <rFont val="標楷體"/>
        <family val="4"/>
        <charset val="136"/>
      </rPr>
      <t>女性</t>
    </r>
    <phoneticPr fontId="5" type="noConversion"/>
  </si>
  <si>
    <r>
      <rPr>
        <sz val="9"/>
        <color theme="1"/>
        <rFont val="標楷體"/>
        <family val="4"/>
        <charset val="136"/>
      </rPr>
      <t>男性</t>
    </r>
    <phoneticPr fontId="5" type="noConversion"/>
  </si>
  <si>
    <t>勞工局</t>
    <phoneticPr fontId="5" type="noConversion"/>
  </si>
  <si>
    <t>－按教育程度</t>
    <phoneticPr fontId="5" type="noConversion"/>
  </si>
  <si>
    <t>15-24</t>
  </si>
  <si>
    <t>25-29</t>
  </si>
  <si>
    <t>30-34</t>
  </si>
  <si>
    <t>35-39</t>
  </si>
  <si>
    <t>40-44</t>
  </si>
  <si>
    <t>45-49</t>
  </si>
  <si>
    <t>50-54</t>
  </si>
  <si>
    <t>55-59</t>
  </si>
  <si>
    <t>60-64</t>
  </si>
  <si>
    <t>4.9</t>
  </si>
  <si>
    <t>電力及燃氣供應業</t>
    <phoneticPr fontId="5" type="noConversion"/>
  </si>
  <si>
    <t>用水供應及汙染整治業</t>
    <phoneticPr fontId="5" type="noConversion"/>
  </si>
  <si>
    <t>營業工程業</t>
    <phoneticPr fontId="5" type="noConversion"/>
  </si>
  <si>
    <t>批發及零售業</t>
    <phoneticPr fontId="5" type="noConversion"/>
  </si>
  <si>
    <t>14.00</t>
  </si>
  <si>
    <t>運輸及倉儲業</t>
    <phoneticPr fontId="5" type="noConversion"/>
  </si>
  <si>
    <t>住宿及餐飲業</t>
    <phoneticPr fontId="5" type="noConversion"/>
  </si>
  <si>
    <t>出版、影音製作、傳播及資通訊服務業</t>
    <phoneticPr fontId="5" type="noConversion"/>
  </si>
  <si>
    <t>金融及保險業</t>
    <phoneticPr fontId="5" type="noConversion"/>
  </si>
  <si>
    <t>不動產業</t>
    <phoneticPr fontId="5" type="noConversion"/>
  </si>
  <si>
    <t>專業、科學及技術服務業</t>
    <phoneticPr fontId="5" type="noConversion"/>
  </si>
  <si>
    <t>支援服務業</t>
    <phoneticPr fontId="5" type="noConversion"/>
  </si>
  <si>
    <t>公共行政及國防；強制性社會安全</t>
    <phoneticPr fontId="5" type="noConversion"/>
  </si>
  <si>
    <t>1.50</t>
  </si>
  <si>
    <t>教育業</t>
    <phoneticPr fontId="5" type="noConversion"/>
  </si>
  <si>
    <t>醫療保健及社會工作服務業</t>
    <phoneticPr fontId="5" type="noConversion"/>
  </si>
  <si>
    <t>藝術、娛樂及休閒服務業</t>
    <phoneticPr fontId="5" type="noConversion"/>
  </si>
  <si>
    <t>其他服務業</t>
    <phoneticPr fontId="5" type="noConversion"/>
  </si>
  <si>
    <t>財政局</t>
    <phoneticPr fontId="11" type="noConversion"/>
  </si>
  <si>
    <t>農林漁牧業工作人員</t>
    <phoneticPr fontId="5" type="noConversion"/>
  </si>
  <si>
    <t>觀光局</t>
    <phoneticPr fontId="5" type="noConversion"/>
  </si>
  <si>
    <t>地政局</t>
    <phoneticPr fontId="5" type="noConversion"/>
  </si>
  <si>
    <t>工務局</t>
    <phoneticPr fontId="5" type="noConversion"/>
  </si>
  <si>
    <t>甲等</t>
    <phoneticPr fontId="5" type="noConversion"/>
  </si>
  <si>
    <t>乙等</t>
    <phoneticPr fontId="5" type="noConversion"/>
  </si>
  <si>
    <t>海洋局</t>
    <phoneticPr fontId="5" type="noConversion"/>
  </si>
  <si>
    <t>經濟發展局</t>
    <phoneticPr fontId="5" type="noConversion"/>
  </si>
  <si>
    <t>都市發展局</t>
  </si>
  <si>
    <t>購置住宅貸款利息補貼核定戶數</t>
    <phoneticPr fontId="5" type="noConversion"/>
  </si>
  <si>
    <t>都市發展局</t>
    <phoneticPr fontId="5" type="noConversion"/>
  </si>
  <si>
    <t>修繕住宅貸款利息補貼核定戶數</t>
    <phoneticPr fontId="5" type="noConversion"/>
  </si>
  <si>
    <t>年底定額進用身心障礙者實際進用人數</t>
    <phoneticPr fontId="5" type="noConversion"/>
  </si>
  <si>
    <t>3.9</t>
  </si>
  <si>
    <t>3.1</t>
  </si>
  <si>
    <t>3.7</t>
  </si>
  <si>
    <t>4.2</t>
  </si>
  <si>
    <t>4.0</t>
  </si>
  <si>
    <t>15-24</t>
    <phoneticPr fontId="5" type="noConversion"/>
  </si>
  <si>
    <t>9.2</t>
  </si>
  <si>
    <t>9.3</t>
  </si>
  <si>
    <t>25-29</t>
    <phoneticPr fontId="5" type="noConversion"/>
  </si>
  <si>
    <t>7.8</t>
  </si>
  <si>
    <t>1.5</t>
  </si>
  <si>
    <t>4.3</t>
  </si>
  <si>
    <t>35-39</t>
    <phoneticPr fontId="5" type="noConversion"/>
  </si>
  <si>
    <t>3.8</t>
  </si>
  <si>
    <t>40-44</t>
    <phoneticPr fontId="5" type="noConversion"/>
  </si>
  <si>
    <t>3.2</t>
  </si>
  <si>
    <t>45-49</t>
    <phoneticPr fontId="5" type="noConversion"/>
  </si>
  <si>
    <t>1.9</t>
  </si>
  <si>
    <t>2.5</t>
  </si>
  <si>
    <t>50-54</t>
    <phoneticPr fontId="5" type="noConversion"/>
  </si>
  <si>
    <t>2.6</t>
  </si>
  <si>
    <t>2.9</t>
  </si>
  <si>
    <t>60-64</t>
    <phoneticPr fontId="5" type="noConversion"/>
  </si>
  <si>
    <t>1.3</t>
  </si>
  <si>
    <t>2.1</t>
  </si>
  <si>
    <t>-</t>
  </si>
  <si>
    <t>0.4</t>
  </si>
  <si>
    <t>0.3</t>
  </si>
  <si>
    <t>612</t>
  </si>
  <si>
    <t>392</t>
  </si>
  <si>
    <t>60.96</t>
  </si>
  <si>
    <t>39.04</t>
  </si>
  <si>
    <t>訓就中心就業保險失業給付初次認定人數</t>
    <phoneticPr fontId="5" type="noConversion"/>
  </si>
  <si>
    <t>原住民就業服務站求職登記人數</t>
    <phoneticPr fontId="5" type="noConversion"/>
  </si>
  <si>
    <t>原住民事務委員會</t>
    <phoneticPr fontId="5" type="noConversion"/>
  </si>
  <si>
    <t>年底工會會員人數</t>
    <phoneticPr fontId="5" type="noConversion"/>
  </si>
  <si>
    <t>勞工權益基金申請補助人數</t>
    <phoneticPr fontId="5" type="noConversion"/>
  </si>
  <si>
    <r>
      <rPr>
        <sz val="9"/>
        <color theme="1"/>
        <rFont val="標楷體"/>
        <family val="4"/>
        <charset val="136"/>
      </rPr>
      <t>◎</t>
    </r>
    <phoneticPr fontId="5" type="noConversion"/>
  </si>
  <si>
    <t>勞工局</t>
  </si>
  <si>
    <r>
      <rPr>
        <sz val="9"/>
        <color theme="1"/>
        <rFont val="標楷體"/>
        <family val="4"/>
        <charset val="136"/>
      </rPr>
      <t>◎</t>
    </r>
    <phoneticPr fontId="5" type="noConversion"/>
  </si>
  <si>
    <t>年底辦理身心障礙者就業促進運用人力</t>
    <phoneticPr fontId="5" type="noConversion"/>
  </si>
  <si>
    <t>參加身心障礙者職業訓練人數</t>
    <phoneticPr fontId="5" type="noConversion"/>
  </si>
  <si>
    <t>主計處</t>
    <phoneticPr fontId="5" type="noConversion"/>
  </si>
  <si>
    <t>主計處</t>
    <phoneticPr fontId="5" type="noConversion"/>
  </si>
  <si>
    <t>…</t>
    <phoneticPr fontId="5" type="noConversion"/>
  </si>
  <si>
    <t>財政局</t>
  </si>
  <si>
    <t>戶</t>
    <phoneticPr fontId="5" type="noConversion"/>
  </si>
  <si>
    <t>地價稅開徵概況</t>
    <phoneticPr fontId="5" type="noConversion"/>
  </si>
  <si>
    <t>財政局</t>
    <phoneticPr fontId="5" type="noConversion"/>
  </si>
  <si>
    <t>年底產業園區開發建設費用及計價審定小組委員人數</t>
    <phoneticPr fontId="5" type="noConversion"/>
  </si>
  <si>
    <t>經濟發展局</t>
    <phoneticPr fontId="5" type="noConversion"/>
  </si>
  <si>
    <t>年底產業園區開發管理基金管理會委員人數</t>
    <phoneticPr fontId="5" type="noConversion"/>
  </si>
  <si>
    <t>年底現有公司登記家數負責人性別比率</t>
  </si>
  <si>
    <t>年底營利事業家數－按負責人、代表人或管理人性別</t>
    <phoneticPr fontId="5" type="noConversion"/>
  </si>
  <si>
    <t>財政局</t>
    <phoneticPr fontId="5" type="noConversion"/>
  </si>
  <si>
    <t>農業局</t>
    <phoneticPr fontId="5" type="noConversion"/>
  </si>
  <si>
    <t>勞工局</t>
    <phoneticPr fontId="5" type="noConversion"/>
  </si>
  <si>
    <t xml:space="preserve">「高雄市按性別分類之主要統計指標」― 人身安全          </t>
    <phoneticPr fontId="5" type="noConversion"/>
  </si>
  <si>
    <t>警察局</t>
    <phoneticPr fontId="5" type="noConversion"/>
  </si>
  <si>
    <r>
      <rPr>
        <sz val="9"/>
        <rFont val="標楷體"/>
        <family val="4"/>
        <charset val="136"/>
      </rPr>
      <t>◎</t>
    </r>
    <phoneticPr fontId="5" type="noConversion"/>
  </si>
  <si>
    <t>警察局</t>
  </si>
  <si>
    <r>
      <rPr>
        <sz val="9"/>
        <rFont val="標楷體"/>
        <family val="4"/>
        <charset val="136"/>
      </rPr>
      <t>◎</t>
    </r>
    <phoneticPr fontId="5" type="noConversion"/>
  </si>
  <si>
    <r>
      <rPr>
        <sz val="9"/>
        <rFont val="標楷體"/>
        <family val="4"/>
        <charset val="136"/>
      </rPr>
      <t>◎</t>
    </r>
    <phoneticPr fontId="5" type="noConversion"/>
  </si>
  <si>
    <t xml:space="preserve"> - </t>
  </si>
  <si>
    <r>
      <rPr>
        <sz val="9"/>
        <rFont val="標楷體"/>
        <family val="4"/>
        <charset val="136"/>
      </rPr>
      <t>◎</t>
    </r>
    <phoneticPr fontId="5" type="noConversion"/>
  </si>
  <si>
    <t>社會局</t>
    <phoneticPr fontId="5" type="noConversion"/>
  </si>
  <si>
    <t>社會局</t>
    <phoneticPr fontId="5" type="noConversion"/>
  </si>
  <si>
    <t>社會局</t>
    <phoneticPr fontId="5" type="noConversion"/>
  </si>
  <si>
    <t>社會局</t>
  </si>
  <si>
    <t>消防局</t>
    <phoneticPr fontId="5" type="noConversion"/>
  </si>
  <si>
    <t xml:space="preserve">「高雄市按性別分類之主要統計指標」― 福利促進            </t>
    <phoneticPr fontId="5" type="noConversion"/>
  </si>
  <si>
    <r>
      <rPr>
        <sz val="9"/>
        <rFont val="標楷體"/>
        <family val="4"/>
        <charset val="136"/>
      </rPr>
      <t>單　　位</t>
    </r>
    <phoneticPr fontId="5" type="noConversion"/>
  </si>
  <si>
    <r>
      <rPr>
        <sz val="9"/>
        <rFont val="標楷體"/>
        <family val="4"/>
        <charset val="136"/>
      </rPr>
      <t>戶</t>
    </r>
    <phoneticPr fontId="5" type="noConversion"/>
  </si>
  <si>
    <r>
      <rPr>
        <sz val="9"/>
        <color indexed="8"/>
        <rFont val="標楷體"/>
        <family val="4"/>
        <charset val="136"/>
      </rPr>
      <t>◎</t>
    </r>
    <phoneticPr fontId="5" type="noConversion"/>
  </si>
  <si>
    <r>
      <rPr>
        <sz val="9"/>
        <color indexed="8"/>
        <rFont val="標楷體"/>
        <family val="4"/>
        <charset val="136"/>
      </rPr>
      <t>◎</t>
    </r>
    <phoneticPr fontId="5" type="noConversion"/>
  </si>
  <si>
    <r>
      <rPr>
        <sz val="9"/>
        <rFont val="標楷體"/>
        <family val="4"/>
        <charset val="136"/>
      </rPr>
      <t>博愛卡辦卡人數</t>
    </r>
  </si>
  <si>
    <t>教育局</t>
    <phoneticPr fontId="11" type="noConversion"/>
  </si>
  <si>
    <r>
      <rPr>
        <sz val="9"/>
        <rFont val="標楷體"/>
        <family val="4"/>
        <charset val="136"/>
      </rPr>
      <t>人次</t>
    </r>
  </si>
  <si>
    <r>
      <rPr>
        <sz val="9"/>
        <rFont val="標楷體"/>
        <family val="4"/>
        <charset val="136"/>
      </rPr>
      <t>戶</t>
    </r>
  </si>
  <si>
    <t xml:space="preserve">「高雄市按性別分類之主要統計指標」― 社會參與         </t>
    <phoneticPr fontId="5" type="noConversion"/>
  </si>
  <si>
    <r>
      <rPr>
        <sz val="9"/>
        <color theme="1"/>
        <rFont val="標楷體"/>
        <family val="4"/>
        <charset val="136"/>
      </rPr>
      <t>編
號</t>
    </r>
    <phoneticPr fontId="5" type="noConversion"/>
  </si>
  <si>
    <r>
      <rPr>
        <sz val="9"/>
        <color theme="1"/>
        <rFont val="標楷體"/>
        <family val="4"/>
        <charset val="136"/>
      </rPr>
      <t>項　　目</t>
    </r>
    <phoneticPr fontId="5" type="noConversion"/>
  </si>
  <si>
    <r>
      <t>101</t>
    </r>
    <r>
      <rPr>
        <sz val="9"/>
        <color theme="1"/>
        <rFont val="標楷體"/>
        <family val="4"/>
        <charset val="136"/>
      </rPr>
      <t>年</t>
    </r>
    <r>
      <rPr>
        <sz val="9"/>
        <rFont val="新細明體"/>
        <family val="1"/>
        <charset val="136"/>
      </rPr>
      <t/>
    </r>
    <phoneticPr fontId="5" type="noConversion"/>
  </si>
  <si>
    <r>
      <t>104</t>
    </r>
    <r>
      <rPr>
        <sz val="9"/>
        <color theme="1"/>
        <rFont val="標楷體"/>
        <family val="4"/>
        <charset val="136"/>
      </rPr>
      <t>年</t>
    </r>
    <phoneticPr fontId="5" type="noConversion"/>
  </si>
  <si>
    <r>
      <t>105</t>
    </r>
    <r>
      <rPr>
        <sz val="9"/>
        <color theme="1"/>
        <rFont val="標楷體"/>
        <family val="4"/>
        <charset val="136"/>
      </rPr>
      <t>年</t>
    </r>
    <phoneticPr fontId="5" type="noConversion"/>
  </si>
  <si>
    <r>
      <t>106</t>
    </r>
    <r>
      <rPr>
        <sz val="9"/>
        <color theme="1"/>
        <rFont val="標楷體"/>
        <family val="4"/>
        <charset val="136"/>
      </rPr>
      <t>年</t>
    </r>
    <phoneticPr fontId="5" type="noConversion"/>
  </si>
  <si>
    <t>填報機關</t>
    <phoneticPr fontId="5" type="noConversion"/>
  </si>
  <si>
    <t>備註
說明</t>
    <phoneticPr fontId="5" type="noConversion"/>
  </si>
  <si>
    <r>
      <rPr>
        <sz val="9"/>
        <color theme="1"/>
        <rFont val="標楷體"/>
        <family val="4"/>
        <charset val="136"/>
      </rPr>
      <t>男性</t>
    </r>
    <phoneticPr fontId="5" type="noConversion"/>
  </si>
  <si>
    <r>
      <rPr>
        <sz val="9"/>
        <color theme="1"/>
        <rFont val="標楷體"/>
        <family val="4"/>
        <charset val="136"/>
      </rPr>
      <t>男性</t>
    </r>
    <phoneticPr fontId="5" type="noConversion"/>
  </si>
  <si>
    <r>
      <rPr>
        <sz val="9"/>
        <color theme="1"/>
        <rFont val="標楷體"/>
        <family val="4"/>
        <charset val="136"/>
      </rPr>
      <t>男性</t>
    </r>
    <phoneticPr fontId="5" type="noConversion"/>
  </si>
  <si>
    <r>
      <rPr>
        <sz val="9"/>
        <color theme="1"/>
        <rFont val="標楷體"/>
        <family val="4"/>
        <charset val="136"/>
      </rPr>
      <t>女性</t>
    </r>
    <phoneticPr fontId="5" type="noConversion"/>
  </si>
  <si>
    <r>
      <rPr>
        <sz val="9"/>
        <color theme="1"/>
        <rFont val="標楷體"/>
        <family val="4"/>
        <charset val="136"/>
      </rPr>
      <t>女性</t>
    </r>
    <phoneticPr fontId="5" type="noConversion"/>
  </si>
  <si>
    <r>
      <rPr>
        <sz val="9"/>
        <color theme="1"/>
        <rFont val="標楷體"/>
        <family val="4"/>
        <charset val="136"/>
      </rPr>
      <t>◎</t>
    </r>
    <phoneticPr fontId="11" type="noConversion"/>
  </si>
  <si>
    <t>民政局</t>
  </si>
  <si>
    <t>◎</t>
    <phoneticPr fontId="11" type="noConversion"/>
  </si>
  <si>
    <t>民政局</t>
    <phoneticPr fontId="5" type="noConversion"/>
  </si>
  <si>
    <r>
      <rPr>
        <sz val="9"/>
        <color theme="1"/>
        <rFont val="標楷體"/>
        <family val="4"/>
        <charset val="136"/>
      </rPr>
      <t>◎</t>
    </r>
    <phoneticPr fontId="11" type="noConversion"/>
  </si>
  <si>
    <t>人事處</t>
  </si>
  <si>
    <t>人事處</t>
    <phoneticPr fontId="5" type="noConversion"/>
  </si>
  <si>
    <t>人事處</t>
    <phoneticPr fontId="5" type="noConversion"/>
  </si>
  <si>
    <t>19歲以下</t>
  </si>
  <si>
    <t>20-24歲</t>
  </si>
  <si>
    <t>25-29歲</t>
  </si>
  <si>
    <t>30-34歲</t>
  </si>
  <si>
    <t>35-39歲</t>
  </si>
  <si>
    <t>40-44歲</t>
  </si>
  <si>
    <t>45-49歲</t>
  </si>
  <si>
    <t>50-54歲</t>
  </si>
  <si>
    <t>55-59歲</t>
  </si>
  <si>
    <t>60-64歲</t>
  </si>
  <si>
    <t>65歲以上</t>
  </si>
  <si>
    <t>社會局</t>
    <phoneticPr fontId="5" type="noConversion"/>
  </si>
  <si>
    <t>客家事務委員會</t>
    <phoneticPr fontId="5" type="noConversion"/>
  </si>
  <si>
    <t>海洋局</t>
    <phoneticPr fontId="11" type="noConversion"/>
  </si>
  <si>
    <t>農業局</t>
    <phoneticPr fontId="5" type="noConversion"/>
  </si>
  <si>
    <t>文化局</t>
    <phoneticPr fontId="5" type="noConversion"/>
  </si>
  <si>
    <t>消防局</t>
  </si>
  <si>
    <t>法制局</t>
    <phoneticPr fontId="5" type="noConversion"/>
  </si>
  <si>
    <t>政風處</t>
    <phoneticPr fontId="5" type="noConversion"/>
  </si>
  <si>
    <r>
      <rPr>
        <sz val="9"/>
        <color theme="1"/>
        <rFont val="標楷體"/>
        <family val="4"/>
        <charset val="136"/>
      </rPr>
      <t>附註：</t>
    </r>
    <r>
      <rPr>
        <sz val="9"/>
        <color theme="1"/>
        <rFont val="Times New Roman"/>
        <family val="1"/>
      </rPr>
      <t>103</t>
    </r>
    <r>
      <rPr>
        <sz val="9"/>
        <color theme="1"/>
        <rFont val="標楷體"/>
        <family val="4"/>
        <charset val="136"/>
      </rPr>
      <t>年起因公車處民營裁撤，致公營事業機構年底公教人員數大幅減少。</t>
    </r>
    <phoneticPr fontId="5" type="noConversion"/>
  </si>
  <si>
    <t xml:space="preserve">「高雄市按性別分類之主要統計指標」― 環境空間     </t>
    <phoneticPr fontId="5" type="noConversion"/>
  </si>
  <si>
    <r>
      <rPr>
        <sz val="9"/>
        <rFont val="標楷體"/>
        <family val="4"/>
        <charset val="136"/>
      </rPr>
      <t>項　　目</t>
    </r>
    <phoneticPr fontId="5" type="noConversion"/>
  </si>
  <si>
    <r>
      <rPr>
        <sz val="9"/>
        <rFont val="標楷體"/>
        <family val="4"/>
        <charset val="136"/>
      </rPr>
      <t>單　　位</t>
    </r>
    <phoneticPr fontId="5" type="noConversion"/>
  </si>
  <si>
    <r>
      <t>101</t>
    </r>
    <r>
      <rPr>
        <sz val="9"/>
        <rFont val="標楷體"/>
        <family val="4"/>
        <charset val="136"/>
      </rPr>
      <t>年</t>
    </r>
    <r>
      <rPr>
        <sz val="9"/>
        <rFont val="新細明體"/>
        <family val="1"/>
        <charset val="136"/>
      </rPr>
      <t/>
    </r>
    <phoneticPr fontId="5" type="noConversion"/>
  </si>
  <si>
    <r>
      <t>102</t>
    </r>
    <r>
      <rPr>
        <sz val="9"/>
        <rFont val="標楷體"/>
        <family val="4"/>
        <charset val="136"/>
      </rPr>
      <t>年</t>
    </r>
    <r>
      <rPr>
        <sz val="9"/>
        <rFont val="新細明體"/>
        <family val="1"/>
        <charset val="136"/>
      </rPr>
      <t/>
    </r>
    <phoneticPr fontId="5" type="noConversion"/>
  </si>
  <si>
    <r>
      <t>103</t>
    </r>
    <r>
      <rPr>
        <sz val="9"/>
        <rFont val="標楷體"/>
        <family val="4"/>
        <charset val="136"/>
      </rPr>
      <t>年</t>
    </r>
    <phoneticPr fontId="5" type="noConversion"/>
  </si>
  <si>
    <r>
      <t>104</t>
    </r>
    <r>
      <rPr>
        <sz val="9"/>
        <rFont val="標楷體"/>
        <family val="4"/>
        <charset val="136"/>
      </rPr>
      <t>年</t>
    </r>
    <phoneticPr fontId="5" type="noConversion"/>
  </si>
  <si>
    <r>
      <t xml:space="preserve">CEDAW
</t>
    </r>
    <r>
      <rPr>
        <sz val="9"/>
        <rFont val="標楷體"/>
        <family val="4"/>
        <charset val="136"/>
      </rPr>
      <t>列管</t>
    </r>
    <phoneticPr fontId="5" type="noConversion"/>
  </si>
  <si>
    <t>填報機關</t>
    <phoneticPr fontId="5" type="noConversion"/>
  </si>
  <si>
    <r>
      <rPr>
        <sz val="9"/>
        <rFont val="標楷體"/>
        <family val="4"/>
        <charset val="136"/>
      </rPr>
      <t>女性</t>
    </r>
    <phoneticPr fontId="5" type="noConversion"/>
  </si>
  <si>
    <r>
      <rPr>
        <sz val="9"/>
        <rFont val="標楷體"/>
        <family val="4"/>
        <charset val="136"/>
      </rPr>
      <t>男性</t>
    </r>
    <phoneticPr fontId="5" type="noConversion"/>
  </si>
  <si>
    <t>環境保護局</t>
    <phoneticPr fontId="5" type="noConversion"/>
  </si>
  <si>
    <t>交通局</t>
    <phoneticPr fontId="5" type="noConversion"/>
  </si>
  <si>
    <t>交通局</t>
    <phoneticPr fontId="5" type="noConversion"/>
  </si>
  <si>
    <t>交通局</t>
    <phoneticPr fontId="5" type="noConversion"/>
  </si>
  <si>
    <t>警察局</t>
    <phoneticPr fontId="5" type="noConversion"/>
  </si>
  <si>
    <t>警察局</t>
    <phoneticPr fontId="5" type="noConversion"/>
  </si>
  <si>
    <t>水利局</t>
  </si>
  <si>
    <r>
      <rPr>
        <sz val="9"/>
        <color indexed="8"/>
        <rFont val="標楷體"/>
        <family val="4"/>
        <charset val="136"/>
      </rPr>
      <t>◎</t>
    </r>
    <phoneticPr fontId="5" type="noConversion"/>
  </si>
  <si>
    <t>交通局</t>
  </si>
  <si>
    <r>
      <rPr>
        <sz val="9"/>
        <color indexed="8"/>
        <rFont val="標楷體"/>
        <family val="4"/>
        <charset val="136"/>
      </rPr>
      <t>◎</t>
    </r>
    <phoneticPr fontId="5" type="noConversion"/>
  </si>
  <si>
    <r>
      <rPr>
        <sz val="9"/>
        <color indexed="8"/>
        <rFont val="標楷體"/>
        <family val="4"/>
        <charset val="136"/>
      </rPr>
      <t>◎</t>
    </r>
    <phoneticPr fontId="5" type="noConversion"/>
  </si>
  <si>
    <t>環境保護局</t>
    <phoneticPr fontId="5" type="noConversion"/>
  </si>
  <si>
    <t>環境保護局</t>
    <phoneticPr fontId="5" type="noConversion"/>
  </si>
  <si>
    <t>附註：</t>
    <phoneticPr fontId="11" type="noConversion"/>
  </si>
  <si>
    <t>1.「公廁個數」係指環保局納入列管者；為配合實施行政院環境保護署「推動台灣公廁整潔品質提昇計畫」，致103年底本市列管公廁</t>
    <phoneticPr fontId="11" type="noConversion"/>
  </si>
  <si>
    <t xml:space="preserve">   個數大幅增加。106年起學校2樓以上廁所解除列管，致公廁個數大幅下降；107年底女性公廁個數較106年底大幅增加主係增建所致，</t>
    <phoneticPr fontId="5" type="noConversion"/>
  </si>
  <si>
    <t xml:space="preserve">   107年底男性公廁個數較106年底減少主係小便斗減少所致。</t>
    <phoneticPr fontId="24" type="noConversion"/>
  </si>
  <si>
    <t>2.102年(含)以前公車司機人數只計市府公車處司機人數，不含私立公車客運業者司機人數。</t>
    <phoneticPr fontId="11" type="noConversion"/>
  </si>
  <si>
    <r>
      <t>3.</t>
    </r>
    <r>
      <rPr>
        <sz val="9"/>
        <color indexed="8"/>
        <rFont val="標楷體"/>
        <family val="4"/>
        <charset val="136"/>
      </rPr>
      <t>因</t>
    </r>
    <r>
      <rPr>
        <sz val="9"/>
        <color indexed="8"/>
        <rFont val="Times New Roman"/>
        <family val="1"/>
      </rPr>
      <t>101</t>
    </r>
    <r>
      <rPr>
        <sz val="9"/>
        <color indexed="8"/>
        <rFont val="標楷體"/>
        <family val="4"/>
        <charset val="136"/>
      </rPr>
      <t>年停車收費方式由一小時計費一次改為半小時計費一次，導致停車費收入下降，達不到獎金發放標準，故無獎金發放人數</t>
    </r>
    <r>
      <rPr>
        <sz val="9"/>
        <color indexed="8"/>
        <rFont val="Times New Roman"/>
        <family val="1"/>
      </rPr>
      <t>;</t>
    </r>
    <phoneticPr fontId="11" type="noConversion"/>
  </si>
  <si>
    <r>
      <t xml:space="preserve">     102</t>
    </r>
    <r>
      <rPr>
        <sz val="9"/>
        <color indexed="8"/>
        <rFont val="標楷體"/>
        <family val="4"/>
        <charset val="136"/>
      </rPr>
      <t>年起變更獎金發放標準降低，故有發放獎金。</t>
    </r>
    <phoneticPr fontId="5" type="noConversion"/>
  </si>
  <si>
    <r>
      <t>4.103</t>
    </r>
    <r>
      <rPr>
        <sz val="9"/>
        <color indexed="8"/>
        <rFont val="標楷體"/>
        <family val="4"/>
        <charset val="136"/>
      </rPr>
      <t>年妨害交通車輛處理人次大幅增加，係因交通局恢復委外拖吊業務所致。</t>
    </r>
    <phoneticPr fontId="11" type="noConversion"/>
  </si>
  <si>
    <r>
      <t>5.</t>
    </r>
    <r>
      <rPr>
        <sz val="9"/>
        <color indexed="8"/>
        <rFont val="標楷體"/>
        <family val="4"/>
        <charset val="136"/>
      </rPr>
      <t>大專校院環境相關科系</t>
    </r>
    <r>
      <rPr>
        <sz val="9"/>
        <color indexed="8"/>
        <rFont val="Times New Roman"/>
        <family val="1"/>
      </rPr>
      <t>(</t>
    </r>
    <r>
      <rPr>
        <sz val="9"/>
        <color indexed="8"/>
        <rFont val="標楷體"/>
        <family val="4"/>
        <charset val="136"/>
      </rPr>
      <t>所</t>
    </r>
    <r>
      <rPr>
        <sz val="9"/>
        <color indexed="8"/>
        <rFont val="Times New Roman"/>
        <family val="1"/>
      </rPr>
      <t>)</t>
    </r>
    <r>
      <rPr>
        <sz val="9"/>
        <color indexed="8"/>
        <rFont val="標楷體"/>
        <family val="4"/>
        <charset val="136"/>
      </rPr>
      <t>係依據教育部中華民國學科標準分類</t>
    </r>
    <r>
      <rPr>
        <sz val="9"/>
        <color indexed="8"/>
        <rFont val="Times New Roman"/>
        <family val="1"/>
      </rPr>
      <t>(</t>
    </r>
    <r>
      <rPr>
        <sz val="9"/>
        <color indexed="8"/>
        <rFont val="標楷體"/>
        <family val="4"/>
        <charset val="136"/>
      </rPr>
      <t>第</t>
    </r>
    <r>
      <rPr>
        <sz val="9"/>
        <color indexed="8"/>
        <rFont val="Times New Roman"/>
        <family val="1"/>
      </rPr>
      <t>5</t>
    </r>
    <r>
      <rPr>
        <sz val="9"/>
        <color indexed="8"/>
        <rFont val="標楷體"/>
        <family val="4"/>
        <charset val="136"/>
      </rPr>
      <t>次修正</t>
    </r>
    <r>
      <rPr>
        <sz val="9"/>
        <color indexed="8"/>
        <rFont val="Times New Roman"/>
        <family val="1"/>
      </rPr>
      <t>)</t>
    </r>
    <r>
      <rPr>
        <sz val="9"/>
        <color indexed="8"/>
        <rFont val="標楷體"/>
        <family val="4"/>
        <charset val="136"/>
      </rPr>
      <t>中科技類環境學門所訂之相關科系</t>
    </r>
    <r>
      <rPr>
        <sz val="9"/>
        <color indexed="8"/>
        <rFont val="Times New Roman"/>
        <family val="1"/>
      </rPr>
      <t>(</t>
    </r>
    <r>
      <rPr>
        <sz val="9"/>
        <color indexed="8"/>
        <rFont val="標楷體"/>
        <family val="4"/>
        <charset val="136"/>
      </rPr>
      <t>所</t>
    </r>
    <r>
      <rPr>
        <sz val="9"/>
        <color indexed="8"/>
        <rFont val="Times New Roman"/>
        <family val="1"/>
      </rPr>
      <t>)</t>
    </r>
    <r>
      <rPr>
        <sz val="9"/>
        <color indexed="8"/>
        <rFont val="標楷體"/>
        <family val="4"/>
        <charset val="136"/>
      </rPr>
      <t>。</t>
    </r>
    <phoneticPr fontId="11" type="noConversion"/>
  </si>
  <si>
    <t>年底勞工保險被保險人數</t>
    <phoneticPr fontId="5" type="noConversion"/>
  </si>
  <si>
    <t>`</t>
    <phoneticPr fontId="1" type="noConversion"/>
  </si>
  <si>
    <r>
      <t>附註：107年社會福利服務場地借用、使用人次大幅增加原因係：1.社會局為推動執行「強化社會安全網計畫」，於本市14個社福中心辦理照顧弱勢家庭、實物給付及脫貧策略等活動；2.社福中心環境空間受益前瞻計畫經費改善，借用情形大增</t>
    </r>
    <r>
      <rPr>
        <sz val="9"/>
        <rFont val="標楷體"/>
        <family val="4"/>
        <charset val="136"/>
      </rPr>
      <t>。</t>
    </r>
    <phoneticPr fontId="11" type="noConversion"/>
  </si>
  <si>
    <t xml:space="preserve">- </t>
  </si>
  <si>
    <t>1.00</t>
  </si>
  <si>
    <t>3.10</t>
  </si>
  <si>
    <t>附註：「口腔癌篩檢率」指標因衛生福利部國民健康署107年停辦菸檳偵測率調查，故無資料。</t>
    <phoneticPr fontId="1" type="noConversion"/>
  </si>
  <si>
    <t>…</t>
    <phoneticPr fontId="1" type="noConversion"/>
  </si>
  <si>
    <r>
      <t>108</t>
    </r>
    <r>
      <rPr>
        <sz val="9"/>
        <rFont val="標楷體"/>
        <family val="4"/>
        <charset val="136"/>
      </rPr>
      <t>年</t>
    </r>
    <phoneticPr fontId="5" type="noConversion"/>
  </si>
  <si>
    <r>
      <t>108</t>
    </r>
    <r>
      <rPr>
        <sz val="9"/>
        <color theme="1"/>
        <rFont val="標楷體"/>
        <family val="4"/>
        <charset val="136"/>
      </rPr>
      <t>年</t>
    </r>
    <phoneticPr fontId="5" type="noConversion"/>
  </si>
  <si>
    <t>趨勢</t>
    <phoneticPr fontId="1" type="noConversion"/>
  </si>
  <si>
    <t>數字</t>
    <phoneticPr fontId="1" type="noConversion"/>
  </si>
  <si>
    <t>初步檢核</t>
    <phoneticPr fontId="1" type="noConversion"/>
  </si>
  <si>
    <t>行政暨國際處</t>
  </si>
  <si>
    <t>行政暨國際處</t>
    <phoneticPr fontId="1" type="noConversion"/>
  </si>
  <si>
    <t>平均每戶可支配所得</t>
    <phoneticPr fontId="5" type="noConversion"/>
  </si>
  <si>
    <t>人口婚姻</t>
    <phoneticPr fontId="5" type="noConversion"/>
  </si>
  <si>
    <t>年底總人口數</t>
    <phoneticPr fontId="5" type="noConversion"/>
  </si>
  <si>
    <r>
      <rPr>
        <sz val="9"/>
        <rFont val="標楷體"/>
        <family val="4"/>
        <charset val="136"/>
      </rPr>
      <t>人</t>
    </r>
    <phoneticPr fontId="5" type="noConversion"/>
  </si>
  <si>
    <r>
      <rPr>
        <sz val="9"/>
        <rFont val="標楷體"/>
        <family val="4"/>
        <charset val="136"/>
      </rPr>
      <t>－按年齡結構</t>
    </r>
    <phoneticPr fontId="5" type="noConversion"/>
  </si>
  <si>
    <r>
      <t>0-14</t>
    </r>
    <r>
      <rPr>
        <sz val="9"/>
        <rFont val="標楷體"/>
        <family val="4"/>
        <charset val="136"/>
      </rPr>
      <t>歲</t>
    </r>
    <phoneticPr fontId="5" type="noConversion"/>
  </si>
  <si>
    <r>
      <rPr>
        <sz val="9"/>
        <rFont val="標楷體"/>
        <family val="4"/>
        <charset val="136"/>
      </rPr>
      <t>百分比</t>
    </r>
    <r>
      <rPr>
        <sz val="9"/>
        <rFont val="Times New Roman"/>
        <family val="1"/>
      </rPr>
      <t xml:space="preserve"> </t>
    </r>
    <phoneticPr fontId="5" type="noConversion"/>
  </si>
  <si>
    <r>
      <t>15-64</t>
    </r>
    <r>
      <rPr>
        <sz val="9"/>
        <rFont val="標楷體"/>
        <family val="4"/>
        <charset val="136"/>
      </rPr>
      <t>歲</t>
    </r>
    <phoneticPr fontId="5" type="noConversion"/>
  </si>
  <si>
    <r>
      <t>65</t>
    </r>
    <r>
      <rPr>
        <sz val="9"/>
        <rFont val="標楷體"/>
        <family val="4"/>
        <charset val="136"/>
      </rPr>
      <t>歲以上</t>
    </r>
    <phoneticPr fontId="5" type="noConversion"/>
  </si>
  <si>
    <r>
      <rPr>
        <sz val="9"/>
        <rFont val="標楷體"/>
        <family val="4"/>
        <charset val="136"/>
      </rPr>
      <t>年底原住民人口數</t>
    </r>
    <r>
      <rPr>
        <sz val="8.5"/>
        <rFont val="Times New Roman"/>
        <family val="1"/>
      </rPr>
      <t/>
    </r>
    <phoneticPr fontId="5" type="noConversion"/>
  </si>
  <si>
    <r>
      <rPr>
        <sz val="9"/>
        <rFont val="標楷體"/>
        <family val="4"/>
        <charset val="136"/>
      </rPr>
      <t>－按族群結構</t>
    </r>
    <phoneticPr fontId="5" type="noConversion"/>
  </si>
  <si>
    <r>
      <rPr>
        <sz val="9"/>
        <rFont val="標楷體"/>
        <family val="4"/>
        <charset val="136"/>
      </rPr>
      <t>山地原住民</t>
    </r>
    <phoneticPr fontId="5" type="noConversion"/>
  </si>
  <si>
    <r>
      <rPr>
        <sz val="9"/>
        <rFont val="標楷體"/>
        <family val="4"/>
        <charset val="136"/>
      </rPr>
      <t>平地原住民</t>
    </r>
    <phoneticPr fontId="5" type="noConversion"/>
  </si>
  <si>
    <r>
      <rPr>
        <sz val="9"/>
        <rFont val="標楷體"/>
        <family val="4"/>
        <charset val="136"/>
      </rPr>
      <t>年底外僑居留人口數</t>
    </r>
    <r>
      <rPr>
        <sz val="8.5"/>
        <rFont val="Times New Roman"/>
        <family val="1"/>
      </rPr>
      <t/>
    </r>
    <phoneticPr fontId="5" type="noConversion"/>
  </si>
  <si>
    <r>
      <rPr>
        <sz val="9"/>
        <rFont val="標楷體"/>
        <family val="4"/>
        <charset val="136"/>
      </rPr>
      <t>人</t>
    </r>
    <r>
      <rPr>
        <sz val="9"/>
        <rFont val="Times New Roman"/>
        <family val="1"/>
      </rPr>
      <t xml:space="preserve"> </t>
    </r>
    <phoneticPr fontId="5" type="noConversion"/>
  </si>
  <si>
    <r>
      <rPr>
        <sz val="9"/>
        <rFont val="標楷體"/>
        <family val="4"/>
        <charset val="136"/>
      </rPr>
      <t>人口年增率</t>
    </r>
    <r>
      <rPr>
        <sz val="9"/>
        <rFont val="Times New Roman"/>
        <family val="1"/>
      </rPr>
      <t xml:space="preserve"> </t>
    </r>
    <phoneticPr fontId="5" type="noConversion"/>
  </si>
  <si>
    <r>
      <rPr>
        <sz val="9"/>
        <rFont val="標楷體"/>
        <family val="4"/>
        <charset val="136"/>
      </rPr>
      <t>千分比</t>
    </r>
    <r>
      <rPr>
        <sz val="9"/>
        <rFont val="Times New Roman"/>
        <family val="1"/>
      </rPr>
      <t xml:space="preserve"> </t>
    </r>
    <phoneticPr fontId="5" type="noConversion"/>
  </si>
  <si>
    <r>
      <rPr>
        <sz val="9"/>
        <rFont val="標楷體"/>
        <family val="4"/>
        <charset val="136"/>
      </rPr>
      <t>出生登記人數</t>
    </r>
    <r>
      <rPr>
        <sz val="9"/>
        <rFont val="Times New Roman"/>
        <family val="1"/>
      </rPr>
      <t xml:space="preserve">  </t>
    </r>
    <phoneticPr fontId="5" type="noConversion"/>
  </si>
  <si>
    <r>
      <rPr>
        <sz val="9"/>
        <rFont val="標楷體"/>
        <family val="4"/>
        <charset val="136"/>
      </rPr>
      <t>死亡登記人數</t>
    </r>
    <phoneticPr fontId="5" type="noConversion"/>
  </si>
  <si>
    <r>
      <rPr>
        <sz val="9"/>
        <rFont val="標楷體"/>
        <family val="4"/>
        <charset val="136"/>
      </rPr>
      <t>遷入數</t>
    </r>
    <phoneticPr fontId="5" type="noConversion"/>
  </si>
  <si>
    <r>
      <rPr>
        <sz val="9"/>
        <rFont val="標楷體"/>
        <family val="4"/>
        <charset val="136"/>
      </rPr>
      <t>遷出數</t>
    </r>
    <phoneticPr fontId="5" type="noConversion"/>
  </si>
  <si>
    <r>
      <rPr>
        <sz val="9"/>
        <rFont val="標楷體"/>
        <family val="4"/>
        <charset val="136"/>
      </rPr>
      <t>年底</t>
    </r>
    <r>
      <rPr>
        <sz val="9"/>
        <rFont val="Times New Roman"/>
        <family val="1"/>
      </rPr>
      <t>15</t>
    </r>
    <r>
      <rPr>
        <sz val="9"/>
        <rFont val="標楷體"/>
        <family val="4"/>
        <charset val="136"/>
      </rPr>
      <t>歲以上婚姻結構</t>
    </r>
    <r>
      <rPr>
        <sz val="8.5"/>
        <rFont val="Times New Roman"/>
        <family val="1"/>
      </rPr>
      <t/>
    </r>
    <phoneticPr fontId="5" type="noConversion"/>
  </si>
  <si>
    <r>
      <rPr>
        <sz val="9"/>
        <rFont val="標楷體"/>
        <family val="4"/>
        <charset val="136"/>
      </rPr>
      <t>未婚</t>
    </r>
    <r>
      <rPr>
        <sz val="9"/>
        <rFont val="Times New Roman"/>
        <family val="1"/>
      </rPr>
      <t xml:space="preserve">  </t>
    </r>
    <phoneticPr fontId="5" type="noConversion"/>
  </si>
  <si>
    <r>
      <rPr>
        <sz val="9"/>
        <rFont val="標楷體"/>
        <family val="4"/>
        <charset val="136"/>
      </rPr>
      <t>有偶</t>
    </r>
    <r>
      <rPr>
        <sz val="9"/>
        <rFont val="Times New Roman"/>
        <family val="1"/>
      </rPr>
      <t xml:space="preserve"> </t>
    </r>
    <phoneticPr fontId="5" type="noConversion"/>
  </si>
  <si>
    <r>
      <rPr>
        <sz val="9"/>
        <rFont val="標楷體"/>
        <family val="4"/>
        <charset val="136"/>
      </rPr>
      <t>離婚</t>
    </r>
    <r>
      <rPr>
        <sz val="9"/>
        <rFont val="Times New Roman"/>
        <family val="1"/>
      </rPr>
      <t xml:space="preserve"> </t>
    </r>
    <phoneticPr fontId="5" type="noConversion"/>
  </si>
  <si>
    <r>
      <rPr>
        <sz val="9"/>
        <rFont val="標楷體"/>
        <family val="4"/>
        <charset val="136"/>
      </rPr>
      <t>喪偶</t>
    </r>
    <r>
      <rPr>
        <sz val="9"/>
        <rFont val="Times New Roman"/>
        <family val="1"/>
      </rPr>
      <t xml:space="preserve"> </t>
    </r>
    <phoneticPr fontId="5" type="noConversion"/>
  </si>
  <si>
    <t>結婚人數按原屬國籍</t>
    <phoneticPr fontId="5" type="noConversion"/>
  </si>
  <si>
    <t>本國籍</t>
    <phoneticPr fontId="5" type="noConversion"/>
  </si>
  <si>
    <t>人</t>
    <phoneticPr fontId="5" type="noConversion"/>
  </si>
  <si>
    <t>大陸、港澳地區</t>
    <phoneticPr fontId="5" type="noConversion"/>
  </si>
  <si>
    <t>外國籍</t>
    <phoneticPr fontId="5" type="noConversion"/>
  </si>
  <si>
    <r>
      <rPr>
        <sz val="9"/>
        <rFont val="標楷體"/>
        <family val="4"/>
        <charset val="136"/>
      </rPr>
      <t>年底大陸與外籍配偶人數</t>
    </r>
    <r>
      <rPr>
        <sz val="8.5"/>
        <rFont val="Times New Roman"/>
        <family val="1"/>
      </rPr>
      <t/>
    </r>
    <phoneticPr fontId="5" type="noConversion"/>
  </si>
  <si>
    <r>
      <t xml:space="preserve">     </t>
    </r>
    <r>
      <rPr>
        <sz val="9"/>
        <rFont val="標楷體"/>
        <family val="4"/>
        <charset val="136"/>
      </rPr>
      <t>與外國人結婚人數</t>
    </r>
    <r>
      <rPr>
        <sz val="9"/>
        <rFont val="Times New Roman"/>
        <family val="1"/>
      </rPr>
      <t xml:space="preserve"> </t>
    </r>
    <phoneticPr fontId="5" type="noConversion"/>
  </si>
  <si>
    <r>
      <t xml:space="preserve">     </t>
    </r>
    <r>
      <rPr>
        <sz val="9"/>
        <rFont val="標楷體"/>
        <family val="4"/>
        <charset val="136"/>
      </rPr>
      <t>與外國人離婚人數</t>
    </r>
    <r>
      <rPr>
        <sz val="9"/>
        <rFont val="Times New Roman"/>
        <family val="1"/>
      </rPr>
      <t xml:space="preserve"> </t>
    </r>
    <phoneticPr fontId="5" type="noConversion"/>
  </si>
  <si>
    <r>
      <rPr>
        <sz val="9"/>
        <rFont val="標楷體"/>
        <family val="4"/>
        <charset val="136"/>
      </rPr>
      <t>初婚年齡（中位數，按發生日期）</t>
    </r>
    <r>
      <rPr>
        <sz val="9"/>
        <rFont val="Times New Roman"/>
        <family val="1"/>
      </rPr>
      <t xml:space="preserve">  </t>
    </r>
    <phoneticPr fontId="5" type="noConversion"/>
  </si>
  <si>
    <r>
      <rPr>
        <sz val="9"/>
        <rFont val="標楷體"/>
        <family val="4"/>
        <charset val="136"/>
      </rPr>
      <t>歲</t>
    </r>
    <r>
      <rPr>
        <sz val="9"/>
        <rFont val="Times New Roman"/>
        <family val="1"/>
      </rPr>
      <t xml:space="preserve"> </t>
    </r>
    <phoneticPr fontId="5" type="noConversion"/>
  </si>
  <si>
    <r>
      <rPr>
        <sz val="9"/>
        <rFont val="標楷體"/>
        <family val="4"/>
        <charset val="136"/>
      </rPr>
      <t>初婚率</t>
    </r>
    <r>
      <rPr>
        <sz val="9"/>
        <rFont val="Times New Roman"/>
        <family val="1"/>
      </rPr>
      <t xml:space="preserve">  (</t>
    </r>
    <r>
      <rPr>
        <sz val="9"/>
        <rFont val="標楷體"/>
        <family val="4"/>
        <charset val="136"/>
      </rPr>
      <t>按發生日期</t>
    </r>
    <r>
      <rPr>
        <sz val="9"/>
        <rFont val="Times New Roman"/>
        <family val="1"/>
      </rPr>
      <t xml:space="preserve">)  </t>
    </r>
    <phoneticPr fontId="5" type="noConversion"/>
  </si>
  <si>
    <r>
      <rPr>
        <sz val="9"/>
        <rFont val="標楷體"/>
        <family val="4"/>
        <charset val="136"/>
      </rPr>
      <t>再婚率</t>
    </r>
    <r>
      <rPr>
        <sz val="9"/>
        <rFont val="Times New Roman"/>
        <family val="1"/>
      </rPr>
      <t xml:space="preserve">  (</t>
    </r>
    <r>
      <rPr>
        <sz val="9"/>
        <rFont val="標楷體"/>
        <family val="4"/>
        <charset val="136"/>
      </rPr>
      <t>按發生日期</t>
    </r>
    <r>
      <rPr>
        <sz val="9"/>
        <rFont val="Times New Roman"/>
        <family val="1"/>
      </rPr>
      <t>)</t>
    </r>
    <phoneticPr fontId="5" type="noConversion"/>
  </si>
  <si>
    <r>
      <rPr>
        <sz val="9"/>
        <rFont val="標楷體"/>
        <family val="4"/>
        <charset val="136"/>
      </rPr>
      <t>有偶人口離婚率</t>
    </r>
    <r>
      <rPr>
        <sz val="9"/>
        <rFont val="Times New Roman"/>
        <family val="1"/>
      </rPr>
      <t xml:space="preserve">  (</t>
    </r>
    <r>
      <rPr>
        <sz val="9"/>
        <rFont val="標楷體"/>
        <family val="4"/>
        <charset val="136"/>
      </rPr>
      <t>按發生日期</t>
    </r>
    <r>
      <rPr>
        <sz val="9"/>
        <rFont val="Times New Roman"/>
        <family val="1"/>
      </rPr>
      <t>)</t>
    </r>
    <phoneticPr fontId="5" type="noConversion"/>
  </si>
  <si>
    <t>首次生產婦女之平均年齡</t>
    <phoneticPr fontId="5" type="noConversion"/>
  </si>
  <si>
    <t>一般生育率（五歲年齡組，按發生日期）</t>
    <phoneticPr fontId="5" type="noConversion"/>
  </si>
  <si>
    <r>
      <rPr>
        <sz val="9"/>
        <rFont val="標楷體"/>
        <family val="4"/>
        <charset val="136"/>
      </rPr>
      <t>年齡別生育率</t>
    </r>
    <r>
      <rPr>
        <sz val="9"/>
        <rFont val="Times New Roman"/>
        <family val="1"/>
      </rPr>
      <t xml:space="preserve"> </t>
    </r>
    <r>
      <rPr>
        <sz val="9"/>
        <rFont val="標楷體"/>
        <family val="4"/>
        <charset val="136"/>
      </rPr>
      <t>（按發生日期）</t>
    </r>
    <phoneticPr fontId="5" type="noConversion"/>
  </si>
  <si>
    <r>
      <t>15-19</t>
    </r>
    <r>
      <rPr>
        <sz val="9"/>
        <rFont val="標楷體"/>
        <family val="4"/>
        <charset val="136"/>
      </rPr>
      <t>歲</t>
    </r>
    <phoneticPr fontId="5" type="noConversion"/>
  </si>
  <si>
    <r>
      <t>20-24</t>
    </r>
    <r>
      <rPr>
        <sz val="9"/>
        <rFont val="標楷體"/>
        <family val="4"/>
        <charset val="136"/>
      </rPr>
      <t>歲</t>
    </r>
    <r>
      <rPr>
        <sz val="9"/>
        <rFont val="Times New Roman"/>
        <family val="1"/>
      </rPr>
      <t xml:space="preserve"> </t>
    </r>
    <phoneticPr fontId="5" type="noConversion"/>
  </si>
  <si>
    <r>
      <t>25-29</t>
    </r>
    <r>
      <rPr>
        <sz val="9"/>
        <rFont val="標楷體"/>
        <family val="4"/>
        <charset val="136"/>
      </rPr>
      <t>歲</t>
    </r>
    <r>
      <rPr>
        <sz val="9"/>
        <rFont val="Times New Roman"/>
        <family val="1"/>
      </rPr>
      <t xml:space="preserve"> </t>
    </r>
    <phoneticPr fontId="5" type="noConversion"/>
  </si>
  <si>
    <r>
      <t>30-34</t>
    </r>
    <r>
      <rPr>
        <sz val="9"/>
        <rFont val="標楷體"/>
        <family val="4"/>
        <charset val="136"/>
      </rPr>
      <t>歲</t>
    </r>
    <phoneticPr fontId="5" type="noConversion"/>
  </si>
  <si>
    <r>
      <t>35-39</t>
    </r>
    <r>
      <rPr>
        <sz val="9"/>
        <rFont val="標楷體"/>
        <family val="4"/>
        <charset val="136"/>
      </rPr>
      <t>歲</t>
    </r>
    <phoneticPr fontId="5" type="noConversion"/>
  </si>
  <si>
    <r>
      <t>40-44</t>
    </r>
    <r>
      <rPr>
        <sz val="9"/>
        <rFont val="標楷體"/>
        <family val="4"/>
        <charset val="136"/>
      </rPr>
      <t>歲</t>
    </r>
    <phoneticPr fontId="5" type="noConversion"/>
  </si>
  <si>
    <r>
      <t>45-49</t>
    </r>
    <r>
      <rPr>
        <sz val="9"/>
        <rFont val="標楷體"/>
        <family val="4"/>
        <charset val="136"/>
      </rPr>
      <t>歲</t>
    </r>
    <phoneticPr fontId="5" type="noConversion"/>
  </si>
  <si>
    <t>總生育率（五歲年齡組，按發生日期）</t>
    <phoneticPr fontId="5" type="noConversion"/>
  </si>
  <si>
    <t>粗出生率</t>
    <phoneticPr fontId="5" type="noConversion"/>
  </si>
  <si>
    <t>千分比</t>
    <phoneticPr fontId="5" type="noConversion"/>
  </si>
  <si>
    <r>
      <rPr>
        <sz val="9"/>
        <rFont val="標楷體"/>
        <family val="4"/>
        <charset val="136"/>
      </rPr>
      <t>嬰兒出生總數</t>
    </r>
    <r>
      <rPr>
        <sz val="9"/>
        <rFont val="Times New Roman"/>
        <family val="1"/>
      </rPr>
      <t xml:space="preserve">  </t>
    </r>
    <phoneticPr fontId="5" type="noConversion"/>
  </si>
  <si>
    <r>
      <rPr>
        <sz val="9"/>
        <rFont val="標楷體"/>
        <family val="4"/>
        <charset val="136"/>
      </rPr>
      <t>人</t>
    </r>
    <r>
      <rPr>
        <sz val="9"/>
        <rFont val="Times New Roman"/>
        <family val="1"/>
      </rPr>
      <t xml:space="preserve">  </t>
    </r>
    <phoneticPr fontId="5" type="noConversion"/>
  </si>
  <si>
    <r>
      <rPr>
        <sz val="9"/>
        <rFont val="標楷體"/>
        <family val="4"/>
        <charset val="136"/>
      </rPr>
      <t>－按出生登記</t>
    </r>
    <phoneticPr fontId="5" type="noConversion"/>
  </si>
  <si>
    <r>
      <rPr>
        <sz val="9"/>
        <rFont val="標楷體"/>
        <family val="4"/>
        <charset val="136"/>
      </rPr>
      <t>婚生</t>
    </r>
    <r>
      <rPr>
        <sz val="9"/>
        <rFont val="Times New Roman"/>
        <family val="1"/>
      </rPr>
      <t xml:space="preserve"> </t>
    </r>
    <phoneticPr fontId="5" type="noConversion"/>
  </si>
  <si>
    <t>非婚生</t>
    <phoneticPr fontId="5" type="noConversion"/>
  </si>
  <si>
    <t>無依兒童</t>
    <phoneticPr fontId="5" type="noConversion"/>
  </si>
  <si>
    <r>
      <rPr>
        <sz val="9"/>
        <rFont val="標楷體"/>
        <family val="4"/>
        <charset val="136"/>
      </rPr>
      <t>－按胎數</t>
    </r>
    <phoneticPr fontId="5" type="noConversion"/>
  </si>
  <si>
    <r>
      <rPr>
        <sz val="9"/>
        <rFont val="標楷體"/>
        <family val="4"/>
        <charset val="136"/>
      </rPr>
      <t>單胞胎</t>
    </r>
    <phoneticPr fontId="5" type="noConversion"/>
  </si>
  <si>
    <t>雙胞胎</t>
    <phoneticPr fontId="5" type="noConversion"/>
  </si>
  <si>
    <r>
      <rPr>
        <sz val="9"/>
        <rFont val="標楷體"/>
        <family val="4"/>
        <charset val="136"/>
      </rPr>
      <t>三胞胎</t>
    </r>
    <r>
      <rPr>
        <sz val="9"/>
        <rFont val="Times New Roman"/>
        <family val="1"/>
      </rPr>
      <t>(</t>
    </r>
    <r>
      <rPr>
        <sz val="9"/>
        <rFont val="標楷體"/>
        <family val="4"/>
        <charset val="136"/>
      </rPr>
      <t>以上</t>
    </r>
    <r>
      <rPr>
        <sz val="9"/>
        <rFont val="Times New Roman"/>
        <family val="1"/>
      </rPr>
      <t>)</t>
    </r>
    <phoneticPr fontId="5" type="noConversion"/>
  </si>
  <si>
    <r>
      <rPr>
        <sz val="9"/>
        <rFont val="標楷體"/>
        <family val="4"/>
        <charset val="136"/>
      </rPr>
      <t>出生嬰兒從母姓人數</t>
    </r>
    <r>
      <rPr>
        <sz val="9"/>
        <rFont val="Times New Roman"/>
        <family val="1"/>
      </rPr>
      <t xml:space="preserve"> </t>
    </r>
    <phoneticPr fontId="5" type="noConversion"/>
  </si>
  <si>
    <r>
      <rPr>
        <b/>
        <sz val="9"/>
        <color indexed="12"/>
        <rFont val="標楷體"/>
        <family val="4"/>
        <charset val="136"/>
      </rPr>
      <t>健康維護</t>
    </r>
    <r>
      <rPr>
        <b/>
        <sz val="9"/>
        <rFont val="Times New Roman"/>
        <family val="1"/>
      </rPr>
      <t xml:space="preserve">            </t>
    </r>
    <phoneticPr fontId="5" type="noConversion"/>
  </si>
  <si>
    <r>
      <rPr>
        <sz val="9"/>
        <rFont val="標楷體"/>
        <family val="4"/>
        <charset val="136"/>
      </rPr>
      <t>嬰兒死亡人數</t>
    </r>
    <r>
      <rPr>
        <sz val="9"/>
        <rFont val="Times New Roman"/>
        <family val="1"/>
      </rPr>
      <t xml:space="preserve">      </t>
    </r>
    <phoneticPr fontId="5" type="noConversion"/>
  </si>
  <si>
    <r>
      <rPr>
        <sz val="9"/>
        <rFont val="標楷體"/>
        <family val="4"/>
        <charset val="136"/>
      </rPr>
      <t>嬰兒死亡率</t>
    </r>
    <r>
      <rPr>
        <sz val="9"/>
        <rFont val="Times New Roman"/>
        <family val="1"/>
      </rPr>
      <t xml:space="preserve">      </t>
    </r>
    <phoneticPr fontId="5" type="noConversion"/>
  </si>
  <si>
    <r>
      <rPr>
        <sz val="9"/>
        <rFont val="標楷體"/>
        <family val="4"/>
        <charset val="136"/>
      </rPr>
      <t>千分比</t>
    </r>
    <phoneticPr fontId="5" type="noConversion"/>
  </si>
  <si>
    <r>
      <rPr>
        <sz val="9"/>
        <rFont val="標楷體"/>
        <family val="4"/>
        <charset val="136"/>
      </rPr>
      <t>孕產婦死亡人數</t>
    </r>
    <r>
      <rPr>
        <sz val="9"/>
        <rFont val="Times New Roman"/>
        <family val="1"/>
      </rPr>
      <t xml:space="preserve">      </t>
    </r>
    <phoneticPr fontId="5" type="noConversion"/>
  </si>
  <si>
    <r>
      <rPr>
        <sz val="9"/>
        <rFont val="標楷體"/>
        <family val="4"/>
        <charset val="136"/>
      </rPr>
      <t>孕產婦死亡率</t>
    </r>
    <r>
      <rPr>
        <sz val="9"/>
        <rFont val="Times New Roman"/>
        <family val="1"/>
      </rPr>
      <t xml:space="preserve">      </t>
    </r>
    <phoneticPr fontId="5" type="noConversion"/>
  </si>
  <si>
    <t>人/每十萬活產數</t>
    <phoneticPr fontId="11" type="noConversion"/>
  </si>
  <si>
    <r>
      <rPr>
        <sz val="9"/>
        <rFont val="標楷體"/>
        <family val="4"/>
        <charset val="136"/>
      </rPr>
      <t>零歲平均餘命</t>
    </r>
    <phoneticPr fontId="5" type="noConversion"/>
  </si>
  <si>
    <r>
      <rPr>
        <sz val="9"/>
        <rFont val="標楷體"/>
        <family val="4"/>
        <charset val="136"/>
      </rPr>
      <t>歲</t>
    </r>
    <phoneticPr fontId="11" type="noConversion"/>
  </si>
  <si>
    <r>
      <rPr>
        <sz val="9"/>
        <rFont val="標楷體"/>
        <family val="4"/>
        <charset val="136"/>
      </rPr>
      <t>標準化死亡率</t>
    </r>
    <r>
      <rPr>
        <sz val="8.5"/>
        <rFont val="Times New Roman"/>
        <family val="1"/>
      </rPr>
      <t/>
    </r>
    <phoneticPr fontId="5" type="noConversion"/>
  </si>
  <si>
    <r>
      <rPr>
        <sz val="9"/>
        <rFont val="標楷體"/>
        <family val="4"/>
        <charset val="136"/>
      </rPr>
      <t>人</t>
    </r>
    <r>
      <rPr>
        <sz val="9"/>
        <rFont val="Times New Roman"/>
        <family val="1"/>
      </rPr>
      <t>/</t>
    </r>
    <r>
      <rPr>
        <sz val="9"/>
        <rFont val="標楷體"/>
        <family val="4"/>
        <charset val="136"/>
      </rPr>
      <t>每十萬人口</t>
    </r>
    <phoneticPr fontId="11" type="noConversion"/>
  </si>
  <si>
    <r>
      <rPr>
        <sz val="9"/>
        <rFont val="標楷體"/>
        <family val="4"/>
        <charset val="136"/>
      </rPr>
      <t>－按主要死亡原因分</t>
    </r>
    <phoneticPr fontId="5" type="noConversion"/>
  </si>
  <si>
    <r>
      <rPr>
        <sz val="9"/>
        <rFont val="標楷體"/>
        <family val="4"/>
        <charset val="136"/>
      </rPr>
      <t>惡性腫瘤</t>
    </r>
    <r>
      <rPr>
        <sz val="9"/>
        <rFont val="Times New Roman"/>
        <family val="1"/>
      </rPr>
      <t xml:space="preserve">  </t>
    </r>
    <phoneticPr fontId="5" type="noConversion"/>
  </si>
  <si>
    <t>氣管、支氣管和肺癌</t>
    <phoneticPr fontId="5" type="noConversion"/>
  </si>
  <si>
    <t>肝和肝內膽管癌</t>
    <phoneticPr fontId="5" type="noConversion"/>
  </si>
  <si>
    <t>結腸、直腸和肛門癌</t>
    <phoneticPr fontId="5" type="noConversion"/>
  </si>
  <si>
    <r>
      <rPr>
        <sz val="9"/>
        <rFont val="標楷體"/>
        <family val="4"/>
        <charset val="136"/>
      </rPr>
      <t>胃癌</t>
    </r>
    <r>
      <rPr>
        <sz val="9"/>
        <rFont val="Times New Roman"/>
        <family val="1"/>
      </rPr>
      <t xml:space="preserve">    </t>
    </r>
    <phoneticPr fontId="5" type="noConversion"/>
  </si>
  <si>
    <t>女性乳房癌</t>
    <phoneticPr fontId="5" type="noConversion"/>
  </si>
  <si>
    <t>子宮頸及部位未明示子宮癌</t>
    <phoneticPr fontId="5" type="noConversion"/>
  </si>
  <si>
    <t>心臟疾病（高血壓性疾病除外）</t>
    <phoneticPr fontId="5" type="noConversion"/>
  </si>
  <si>
    <r>
      <rPr>
        <sz val="9"/>
        <rFont val="標楷體"/>
        <family val="4"/>
        <charset val="136"/>
      </rPr>
      <t>腦血管疾病</t>
    </r>
    <r>
      <rPr>
        <sz val="9"/>
        <rFont val="Times New Roman"/>
        <family val="1"/>
      </rPr>
      <t xml:space="preserve">    </t>
    </r>
    <phoneticPr fontId="5" type="noConversion"/>
  </si>
  <si>
    <r>
      <rPr>
        <sz val="9"/>
        <rFont val="標楷體"/>
        <family val="4"/>
        <charset val="136"/>
      </rPr>
      <t>糖尿病</t>
    </r>
    <r>
      <rPr>
        <sz val="9"/>
        <rFont val="Times New Roman"/>
        <family val="1"/>
      </rPr>
      <t xml:space="preserve">    </t>
    </r>
    <phoneticPr fontId="5" type="noConversion"/>
  </si>
  <si>
    <r>
      <rPr>
        <sz val="9"/>
        <rFont val="標楷體"/>
        <family val="4"/>
        <charset val="136"/>
      </rPr>
      <t>肺炎</t>
    </r>
    <r>
      <rPr>
        <sz val="9"/>
        <rFont val="Times New Roman"/>
        <family val="1"/>
      </rPr>
      <t xml:space="preserve">     </t>
    </r>
    <phoneticPr fontId="5" type="noConversion"/>
  </si>
  <si>
    <t>腎炎、腎病症候群及腎病變</t>
    <phoneticPr fontId="5" type="noConversion"/>
  </si>
  <si>
    <t>蓄意自我傷害（自殺）</t>
    <phoneticPr fontId="5" type="noConversion"/>
  </si>
  <si>
    <r>
      <rPr>
        <sz val="9"/>
        <rFont val="標楷體"/>
        <family val="4"/>
        <charset val="136"/>
      </rPr>
      <t>事故傷害</t>
    </r>
    <r>
      <rPr>
        <sz val="9"/>
        <rFont val="Times New Roman"/>
        <family val="1"/>
      </rPr>
      <t xml:space="preserve">    </t>
    </r>
    <phoneticPr fontId="5" type="noConversion"/>
  </si>
  <si>
    <r>
      <rPr>
        <sz val="9"/>
        <rFont val="標楷體"/>
        <family val="4"/>
        <charset val="136"/>
      </rPr>
      <t>慢性下呼吸道疾病</t>
    </r>
    <phoneticPr fontId="5" type="noConversion"/>
  </si>
  <si>
    <r>
      <rPr>
        <sz val="9"/>
        <rFont val="標楷體"/>
        <family val="4"/>
        <charset val="136"/>
      </rPr>
      <t>慢性肝病及肝硬化</t>
    </r>
    <r>
      <rPr>
        <sz val="9"/>
        <rFont val="Times New Roman"/>
        <family val="1"/>
      </rPr>
      <t xml:space="preserve">  </t>
    </r>
    <phoneticPr fontId="5" type="noConversion"/>
  </si>
  <si>
    <r>
      <rPr>
        <sz val="9"/>
        <rFont val="標楷體"/>
        <family val="4"/>
        <charset val="136"/>
      </rPr>
      <t>高血壓性疾病</t>
    </r>
    <phoneticPr fontId="5" type="noConversion"/>
  </si>
  <si>
    <r>
      <rPr>
        <sz val="9"/>
        <rFont val="標楷體"/>
        <family val="4"/>
        <charset val="136"/>
      </rPr>
      <t>粗死亡率</t>
    </r>
    <r>
      <rPr>
        <sz val="9"/>
        <rFont val="Times New Roman"/>
        <family val="1"/>
      </rPr>
      <t xml:space="preserve">      </t>
    </r>
    <phoneticPr fontId="5" type="noConversion"/>
  </si>
  <si>
    <t>事故傷害</t>
    <phoneticPr fontId="5" type="noConversion"/>
  </si>
  <si>
    <t>慢性下呼吸道疾病</t>
    <phoneticPr fontId="5" type="noConversion"/>
  </si>
  <si>
    <t>慢性肝病及肝硬化</t>
    <phoneticPr fontId="5" type="noConversion"/>
  </si>
  <si>
    <t>高血壓性疾病</t>
    <phoneticPr fontId="5" type="noConversion"/>
  </si>
  <si>
    <t>死亡年齡</t>
    <phoneticPr fontId="5" type="noConversion"/>
  </si>
  <si>
    <t>　平均數</t>
    <phoneticPr fontId="5" type="noConversion"/>
  </si>
  <si>
    <t>歲</t>
    <phoneticPr fontId="11" type="noConversion"/>
  </si>
  <si>
    <t>　中位數</t>
    <phoneticPr fontId="5" type="noConversion"/>
  </si>
  <si>
    <t>癌症死亡年齡</t>
    <phoneticPr fontId="5" type="noConversion"/>
  </si>
  <si>
    <r>
      <t>HIV</t>
    </r>
    <r>
      <rPr>
        <sz val="9"/>
        <rFont val="標楷體"/>
        <family val="4"/>
        <charset val="136"/>
      </rPr>
      <t>感染人數</t>
    </r>
    <phoneticPr fontId="5" type="noConversion"/>
  </si>
  <si>
    <t>人</t>
    <phoneticPr fontId="11" type="noConversion"/>
  </si>
  <si>
    <r>
      <rPr>
        <sz val="9"/>
        <rFont val="標楷體"/>
        <family val="4"/>
        <charset val="136"/>
      </rPr>
      <t>年底</t>
    </r>
    <r>
      <rPr>
        <sz val="9"/>
        <rFont val="Times New Roman"/>
        <family val="1"/>
      </rPr>
      <t>HIV</t>
    </r>
    <r>
      <rPr>
        <sz val="9"/>
        <rFont val="標楷體"/>
        <family val="4"/>
        <charset val="136"/>
      </rPr>
      <t>感染者存活人數</t>
    </r>
    <phoneticPr fontId="5" type="noConversion"/>
  </si>
  <si>
    <r>
      <t>HIV</t>
    </r>
    <r>
      <rPr>
        <sz val="9"/>
        <rFont val="標楷體"/>
        <family val="4"/>
        <charset val="136"/>
      </rPr>
      <t>感染者死亡人數</t>
    </r>
    <phoneticPr fontId="5" type="noConversion"/>
  </si>
  <si>
    <r>
      <rPr>
        <sz val="9"/>
        <rFont val="標楷體"/>
        <family val="4"/>
        <charset val="136"/>
      </rPr>
      <t>人</t>
    </r>
    <phoneticPr fontId="11" type="noConversion"/>
  </si>
  <si>
    <r>
      <rPr>
        <sz val="9"/>
        <rFont val="標楷體"/>
        <family val="4"/>
        <charset val="136"/>
      </rPr>
      <t>年底</t>
    </r>
    <r>
      <rPr>
        <sz val="9"/>
        <rFont val="Times New Roman"/>
        <family val="1"/>
      </rPr>
      <t>AIDS</t>
    </r>
    <r>
      <rPr>
        <sz val="9"/>
        <rFont val="標楷體"/>
        <family val="4"/>
        <charset val="136"/>
      </rPr>
      <t>發病者存活人數</t>
    </r>
    <phoneticPr fontId="5" type="noConversion"/>
  </si>
  <si>
    <r>
      <t>AIDS</t>
    </r>
    <r>
      <rPr>
        <sz val="9"/>
        <rFont val="標楷體"/>
        <family val="4"/>
        <charset val="136"/>
      </rPr>
      <t>發病者死亡人數</t>
    </r>
    <phoneticPr fontId="5" type="noConversion"/>
  </si>
  <si>
    <r>
      <t xml:space="preserve">     </t>
    </r>
    <r>
      <rPr>
        <sz val="9"/>
        <rFont val="標楷體"/>
        <family val="4"/>
        <charset val="136"/>
      </rPr>
      <t>婦女子宮頸抹片篩檢人數</t>
    </r>
    <r>
      <rPr>
        <sz val="9"/>
        <rFont val="Times New Roman"/>
        <family val="1"/>
      </rPr>
      <t xml:space="preserve"> (30~69</t>
    </r>
    <r>
      <rPr>
        <sz val="9"/>
        <rFont val="標楷體"/>
        <family val="4"/>
        <charset val="136"/>
      </rPr>
      <t>歲</t>
    </r>
    <r>
      <rPr>
        <sz val="9"/>
        <rFont val="Times New Roman"/>
        <family val="1"/>
      </rPr>
      <t>)</t>
    </r>
    <phoneticPr fontId="5" type="noConversion"/>
  </si>
  <si>
    <t>　孕婦產前檢查之申報件數</t>
    <phoneticPr fontId="5" type="noConversion"/>
  </si>
  <si>
    <t>件</t>
    <phoneticPr fontId="11" type="noConversion"/>
  </si>
  <si>
    <r>
      <rPr>
        <sz val="9"/>
        <rFont val="標楷體"/>
        <family val="4"/>
        <charset val="136"/>
      </rPr>
      <t>　</t>
    </r>
    <r>
      <rPr>
        <sz val="9"/>
        <rFont val="Times New Roman"/>
        <family val="1"/>
      </rPr>
      <t>45-69</t>
    </r>
    <r>
      <rPr>
        <sz val="9"/>
        <rFont val="標楷體"/>
        <family val="4"/>
        <charset val="136"/>
      </rPr>
      <t>歲婦女</t>
    </r>
    <r>
      <rPr>
        <sz val="9"/>
        <rFont val="Times New Roman"/>
        <family val="1"/>
      </rPr>
      <t>2</t>
    </r>
    <r>
      <rPr>
        <sz val="9"/>
        <rFont val="標楷體"/>
        <family val="4"/>
        <charset val="136"/>
      </rPr>
      <t>年內曾接受乳房攝影篩檢率</t>
    </r>
    <phoneticPr fontId="5" type="noConversion"/>
  </si>
  <si>
    <r>
      <rPr>
        <sz val="9"/>
        <rFont val="標楷體"/>
        <family val="4"/>
        <charset val="136"/>
      </rPr>
      <t>百分比</t>
    </r>
    <r>
      <rPr>
        <sz val="9"/>
        <rFont val="Times New Roman"/>
        <family val="1"/>
      </rPr>
      <t xml:space="preserve"> </t>
    </r>
    <phoneticPr fontId="11" type="noConversion"/>
  </si>
  <si>
    <t xml:space="preserve">  剖腹產率</t>
    <phoneticPr fontId="5" type="noConversion"/>
  </si>
  <si>
    <t xml:space="preserve">  年底產後護理機構家數</t>
    <phoneticPr fontId="5" type="noConversion"/>
  </si>
  <si>
    <t>家</t>
    <phoneticPr fontId="5" type="noConversion"/>
  </si>
  <si>
    <t xml:space="preserve">  年底產後護理機構床位數</t>
    <phoneticPr fontId="5" type="noConversion"/>
  </si>
  <si>
    <t>床</t>
    <phoneticPr fontId="5" type="noConversion"/>
  </si>
  <si>
    <t xml:space="preserve">  大腸癌篩檢率</t>
    <phoneticPr fontId="5" type="noConversion"/>
  </si>
  <si>
    <t xml:space="preserve">百分比 </t>
    <phoneticPr fontId="11" type="noConversion"/>
  </si>
  <si>
    <t xml:space="preserve">  口腔癌篩檢率</t>
    <phoneticPr fontId="5" type="noConversion"/>
  </si>
  <si>
    <t>歲</t>
    <phoneticPr fontId="5" type="noConversion"/>
  </si>
  <si>
    <t>－按職業類別分</t>
    <phoneticPr fontId="5" type="noConversion"/>
  </si>
  <si>
    <t>照顧服務員</t>
    <phoneticPr fontId="5" type="noConversion"/>
  </si>
  <si>
    <t>社工人員</t>
    <phoneticPr fontId="5" type="noConversion"/>
  </si>
  <si>
    <t>護理人員</t>
    <phoneticPr fontId="1" type="noConversion"/>
  </si>
  <si>
    <t>結核病死亡率</t>
    <phoneticPr fontId="5" type="noConversion"/>
  </si>
  <si>
    <t>人/每十萬人口</t>
    <phoneticPr fontId="5" type="noConversion"/>
  </si>
  <si>
    <t>癌症標準化發生率</t>
    <phoneticPr fontId="5" type="noConversion"/>
  </si>
  <si>
    <t>門、住診合計就診率</t>
    <phoneticPr fontId="5" type="noConversion"/>
  </si>
  <si>
    <t>－按年齡別分</t>
    <phoneticPr fontId="5" type="noConversion"/>
  </si>
  <si>
    <t>0-14歲</t>
    <phoneticPr fontId="5" type="noConversion"/>
  </si>
  <si>
    <t>15-29歲</t>
    <phoneticPr fontId="5" type="noConversion"/>
  </si>
  <si>
    <t>30-44歲</t>
    <phoneticPr fontId="5" type="noConversion"/>
  </si>
  <si>
    <t>45-59歲</t>
    <phoneticPr fontId="5" type="noConversion"/>
  </si>
  <si>
    <t>60-74歲</t>
    <phoneticPr fontId="5" type="noConversion"/>
  </si>
  <si>
    <t>75歲以上</t>
    <phoneticPr fontId="5" type="noConversion"/>
  </si>
  <si>
    <r>
      <rPr>
        <sz val="9"/>
        <rFont val="標楷體"/>
        <family val="4"/>
        <charset val="136"/>
      </rPr>
      <t>視力不良率</t>
    </r>
    <r>
      <rPr>
        <sz val="8.5"/>
        <rFont val="Times New Roman"/>
        <family val="1"/>
      </rPr>
      <t/>
    </r>
    <phoneticPr fontId="5" type="noConversion"/>
  </si>
  <si>
    <t>高級中等學校</t>
    <phoneticPr fontId="5" type="noConversion"/>
  </si>
  <si>
    <t xml:space="preserve">  普通科</t>
    <phoneticPr fontId="5" type="noConversion"/>
  </si>
  <si>
    <t xml:space="preserve">  綜合高中</t>
    <phoneticPr fontId="5" type="noConversion"/>
  </si>
  <si>
    <t xml:space="preserve">  專業群(職業)科</t>
    <phoneticPr fontId="5" type="noConversion"/>
  </si>
  <si>
    <t xml:space="preserve">  實用技能學程</t>
    <phoneticPr fontId="5" type="noConversion"/>
  </si>
  <si>
    <t xml:space="preserve">  進修部(學校)</t>
    <phoneticPr fontId="5" type="noConversion"/>
  </si>
  <si>
    <t>國中</t>
    <phoneticPr fontId="5" type="noConversion"/>
  </si>
  <si>
    <t>國小</t>
    <phoneticPr fontId="5" type="noConversion"/>
  </si>
  <si>
    <r>
      <rPr>
        <sz val="9"/>
        <rFont val="標楷體"/>
        <family val="4"/>
        <charset val="136"/>
      </rPr>
      <t>外籍勞工參加健檢人數</t>
    </r>
    <phoneticPr fontId="5" type="noConversion"/>
  </si>
  <si>
    <r>
      <rPr>
        <sz val="9"/>
        <rFont val="標楷體"/>
        <family val="4"/>
        <charset val="136"/>
      </rPr>
      <t>健檢合格人數</t>
    </r>
    <phoneticPr fontId="5" type="noConversion"/>
  </si>
  <si>
    <r>
      <rPr>
        <sz val="9"/>
        <rFont val="標楷體"/>
        <family val="4"/>
        <charset val="136"/>
      </rPr>
      <t>健檢不合格人數</t>
    </r>
    <phoneticPr fontId="5" type="noConversion"/>
  </si>
  <si>
    <r>
      <rPr>
        <b/>
        <sz val="10"/>
        <color indexed="12"/>
        <rFont val="標楷體"/>
        <family val="4"/>
        <charset val="136"/>
      </rPr>
      <t>教育文化</t>
    </r>
    <r>
      <rPr>
        <b/>
        <sz val="10"/>
        <rFont val="Times New Roman"/>
        <family val="1"/>
      </rPr>
      <t xml:space="preserve">            </t>
    </r>
    <phoneticPr fontId="5" type="noConversion"/>
  </si>
  <si>
    <t xml:space="preserve">十五歲以上人口識字率 </t>
    <phoneticPr fontId="5" type="noConversion"/>
  </si>
  <si>
    <t>百分比</t>
    <phoneticPr fontId="5" type="noConversion"/>
  </si>
  <si>
    <r>
      <rPr>
        <sz val="9"/>
        <rFont val="標楷體"/>
        <family val="4"/>
        <charset val="136"/>
      </rPr>
      <t>年底</t>
    </r>
    <r>
      <rPr>
        <sz val="9"/>
        <rFont val="Times New Roman"/>
        <family val="1"/>
      </rPr>
      <t>15</t>
    </r>
    <r>
      <rPr>
        <sz val="9"/>
        <rFont val="標楷體"/>
        <family val="4"/>
        <charset val="136"/>
      </rPr>
      <t>歲以上人口教育程度結構</t>
    </r>
    <r>
      <rPr>
        <sz val="8.5"/>
        <rFont val="Times New Roman"/>
        <family val="1"/>
      </rPr>
      <t/>
    </r>
    <phoneticPr fontId="5" type="noConversion"/>
  </si>
  <si>
    <r>
      <rPr>
        <sz val="9"/>
        <rFont val="標楷體"/>
        <family val="4"/>
        <charset val="136"/>
      </rPr>
      <t>高級中等學校及以下</t>
    </r>
    <r>
      <rPr>
        <sz val="9"/>
        <rFont val="Times New Roman"/>
        <family val="1"/>
      </rPr>
      <t xml:space="preserve"> </t>
    </r>
    <phoneticPr fontId="5" type="noConversion"/>
  </si>
  <si>
    <r>
      <rPr>
        <sz val="9"/>
        <rFont val="標楷體"/>
        <family val="4"/>
        <charset val="136"/>
      </rPr>
      <t>專科</t>
    </r>
    <r>
      <rPr>
        <sz val="9"/>
        <rFont val="Times New Roman"/>
        <family val="1"/>
      </rPr>
      <t>(</t>
    </r>
    <r>
      <rPr>
        <sz val="9"/>
        <rFont val="標楷體"/>
        <family val="4"/>
        <charset val="136"/>
      </rPr>
      <t>註：專科前三年肄業計為高級中等學校</t>
    </r>
    <r>
      <rPr>
        <sz val="9"/>
        <rFont val="Times New Roman"/>
        <family val="1"/>
      </rPr>
      <t>)</t>
    </r>
    <phoneticPr fontId="5" type="noConversion"/>
  </si>
  <si>
    <t>大學</t>
    <phoneticPr fontId="5" type="noConversion"/>
  </si>
  <si>
    <r>
      <rPr>
        <sz val="9"/>
        <rFont val="標楷體"/>
        <family val="4"/>
        <charset val="136"/>
      </rPr>
      <t>研究所</t>
    </r>
    <r>
      <rPr>
        <sz val="9"/>
        <rFont val="Times New Roman"/>
        <family val="1"/>
      </rPr>
      <t xml:space="preserve"> </t>
    </r>
    <phoneticPr fontId="5" type="noConversion"/>
  </si>
  <si>
    <t>碩士</t>
    <phoneticPr fontId="5" type="noConversion"/>
  </si>
  <si>
    <t>博士</t>
    <phoneticPr fontId="5" type="noConversion"/>
  </si>
  <si>
    <r>
      <rPr>
        <sz val="9"/>
        <rFont val="標楷體"/>
        <family val="4"/>
        <charset val="136"/>
      </rPr>
      <t>各級學校教師人數</t>
    </r>
    <r>
      <rPr>
        <sz val="8.5"/>
        <rFont val="Times New Roman"/>
        <family val="1"/>
      </rPr>
      <t/>
    </r>
    <phoneticPr fontId="5" type="noConversion"/>
  </si>
  <si>
    <t>大專院校</t>
    <phoneticPr fontId="5" type="noConversion"/>
  </si>
  <si>
    <t>特殊學校</t>
    <phoneticPr fontId="5" type="noConversion"/>
  </si>
  <si>
    <r>
      <rPr>
        <sz val="9"/>
        <rFont val="標楷體"/>
        <family val="4"/>
        <charset val="136"/>
      </rPr>
      <t>國中</t>
    </r>
    <phoneticPr fontId="5" type="noConversion"/>
  </si>
  <si>
    <r>
      <rPr>
        <sz val="9"/>
        <rFont val="標楷體"/>
        <family val="4"/>
        <charset val="136"/>
      </rPr>
      <t>國小</t>
    </r>
    <phoneticPr fontId="5" type="noConversion"/>
  </si>
  <si>
    <t>幼兒園教保服務人員人數</t>
    <phoneticPr fontId="5" type="noConversion"/>
  </si>
  <si>
    <r>
      <rPr>
        <sz val="9"/>
        <rFont val="標楷體"/>
        <family val="4"/>
        <charset val="136"/>
      </rPr>
      <t>各級學校學生數</t>
    </r>
    <r>
      <rPr>
        <sz val="8.5"/>
        <rFont val="Times New Roman"/>
        <family val="1"/>
      </rPr>
      <t/>
    </r>
    <phoneticPr fontId="5" type="noConversion"/>
  </si>
  <si>
    <t>國中補校</t>
    <phoneticPr fontId="5" type="noConversion"/>
  </si>
  <si>
    <t>國小補校</t>
    <phoneticPr fontId="5" type="noConversion"/>
  </si>
  <si>
    <t>幼兒園幼生數</t>
    <phoneticPr fontId="5" type="noConversion"/>
  </si>
  <si>
    <r>
      <rPr>
        <sz val="9"/>
        <rFont val="標楷體"/>
        <family val="4"/>
        <charset val="136"/>
      </rPr>
      <t>原住民學生數</t>
    </r>
    <r>
      <rPr>
        <sz val="9"/>
        <rFont val="Times New Roman"/>
        <family val="1"/>
      </rPr>
      <t xml:space="preserve"> </t>
    </r>
    <phoneticPr fontId="5" type="noConversion"/>
  </si>
  <si>
    <t>原住民部落大學教育參與人次</t>
    <phoneticPr fontId="5" type="noConversion"/>
  </si>
  <si>
    <r>
      <rPr>
        <sz val="9"/>
        <rFont val="標楷體"/>
        <family val="4"/>
        <charset val="136"/>
      </rPr>
      <t>人次</t>
    </r>
    <phoneticPr fontId="5" type="noConversion"/>
  </si>
  <si>
    <t>新住民子女學生數</t>
    <phoneticPr fontId="5" type="noConversion"/>
  </si>
  <si>
    <r>
      <rPr>
        <sz val="9"/>
        <rFont val="標楷體"/>
        <family val="4"/>
        <charset val="136"/>
      </rPr>
      <t>百分比</t>
    </r>
    <r>
      <rPr>
        <sz val="8.5"/>
        <rFont val="Times New Roman"/>
        <family val="1"/>
      </rPr>
      <t/>
    </r>
    <phoneticPr fontId="5" type="noConversion"/>
  </si>
  <si>
    <t>身心障礙學生數</t>
    <phoneticPr fontId="5" type="noConversion"/>
  </si>
  <si>
    <t>高中</t>
    <phoneticPr fontId="5" type="noConversion"/>
  </si>
  <si>
    <t>高職</t>
    <phoneticPr fontId="5" type="noConversion"/>
  </si>
  <si>
    <t>學前</t>
    <phoneticPr fontId="5" type="noConversion"/>
  </si>
  <si>
    <r>
      <rPr>
        <sz val="9"/>
        <rFont val="標楷體"/>
        <family val="4"/>
        <charset val="136"/>
      </rPr>
      <t>中途輟學學生人數</t>
    </r>
    <r>
      <rPr>
        <sz val="8.5"/>
        <rFont val="Times New Roman"/>
        <family val="1"/>
      </rPr>
      <t/>
    </r>
    <phoneticPr fontId="5" type="noConversion"/>
  </si>
  <si>
    <t>年底高級中等以下學校家長會長人數</t>
    <phoneticPr fontId="5" type="noConversion"/>
  </si>
  <si>
    <t>年底高級中等以下學校家長代表大會人數</t>
    <phoneticPr fontId="5" type="noConversion"/>
  </si>
  <si>
    <t>年底高級中等以下學校家長會委員人數</t>
    <phoneticPr fontId="5" type="noConversion"/>
  </si>
  <si>
    <t>社區大學學員數</t>
    <phoneticPr fontId="5" type="noConversion"/>
  </si>
  <si>
    <t>人次</t>
    <phoneticPr fontId="5" type="noConversion"/>
  </si>
  <si>
    <t>參與樂齡學習中心活動人次</t>
    <phoneticPr fontId="5" type="noConversion"/>
  </si>
  <si>
    <r>
      <rPr>
        <b/>
        <sz val="10"/>
        <color rgb="FF0000FF"/>
        <rFont val="標楷體"/>
        <family val="4"/>
        <charset val="136"/>
      </rPr>
      <t>就業安全</t>
    </r>
    <r>
      <rPr>
        <b/>
        <sz val="10"/>
        <color rgb="FF0000FF"/>
        <rFont val="Times New Roman"/>
        <family val="1"/>
      </rPr>
      <t xml:space="preserve">            </t>
    </r>
    <phoneticPr fontId="5" type="noConversion"/>
  </si>
  <si>
    <r>
      <rPr>
        <sz val="9"/>
        <rFont val="標楷體"/>
        <family val="4"/>
        <charset val="136"/>
      </rPr>
      <t>勞動力人口</t>
    </r>
    <r>
      <rPr>
        <sz val="9"/>
        <rFont val="Times New Roman"/>
        <family val="1"/>
      </rPr>
      <t xml:space="preserve"> </t>
    </r>
    <phoneticPr fontId="5" type="noConversion"/>
  </si>
  <si>
    <r>
      <rPr>
        <sz val="9"/>
        <rFont val="標楷體"/>
        <family val="4"/>
        <charset val="136"/>
      </rPr>
      <t>千人</t>
    </r>
    <r>
      <rPr>
        <sz val="9"/>
        <rFont val="Times New Roman"/>
        <family val="1"/>
      </rPr>
      <t xml:space="preserve"> </t>
    </r>
    <phoneticPr fontId="5" type="noConversion"/>
  </si>
  <si>
    <t>國中及以下</t>
    <phoneticPr fontId="5" type="noConversion"/>
  </si>
  <si>
    <r>
      <rPr>
        <sz val="9"/>
        <rFont val="標楷體"/>
        <family val="4"/>
        <charset val="136"/>
      </rPr>
      <t>百分比</t>
    </r>
    <r>
      <rPr>
        <sz val="9"/>
        <rFont val="Times New Roman"/>
        <family val="1"/>
      </rPr>
      <t xml:space="preserve"> </t>
    </r>
  </si>
  <si>
    <r>
      <rPr>
        <sz val="9"/>
        <rFont val="標楷體"/>
        <family val="4"/>
        <charset val="136"/>
      </rPr>
      <t>高中</t>
    </r>
    <r>
      <rPr>
        <sz val="9"/>
        <rFont val="Times New Roman"/>
        <family val="1"/>
      </rPr>
      <t>(</t>
    </r>
    <r>
      <rPr>
        <sz val="9"/>
        <rFont val="標楷體"/>
        <family val="4"/>
        <charset val="136"/>
      </rPr>
      <t>職</t>
    </r>
    <r>
      <rPr>
        <sz val="9"/>
        <rFont val="Times New Roman"/>
        <family val="1"/>
      </rPr>
      <t>)</t>
    </r>
    <phoneticPr fontId="5" type="noConversion"/>
  </si>
  <si>
    <t>大專及以上</t>
    <phoneticPr fontId="5" type="noConversion"/>
  </si>
  <si>
    <r>
      <rPr>
        <sz val="9"/>
        <rFont val="標楷體"/>
        <family val="4"/>
        <charset val="136"/>
      </rPr>
      <t>勞動力參與率</t>
    </r>
    <r>
      <rPr>
        <sz val="9"/>
        <rFont val="Times New Roman"/>
        <family val="1"/>
      </rPr>
      <t xml:space="preserve"> </t>
    </r>
    <phoneticPr fontId="5" type="noConversion"/>
  </si>
  <si>
    <r>
      <rPr>
        <sz val="9"/>
        <rFont val="標楷體"/>
        <family val="4"/>
        <charset val="136"/>
      </rPr>
      <t>國中及以下</t>
    </r>
    <phoneticPr fontId="5" type="noConversion"/>
  </si>
  <si>
    <r>
      <rPr>
        <sz val="9"/>
        <rFont val="標楷體"/>
        <family val="4"/>
        <charset val="136"/>
      </rPr>
      <t>大專及以上</t>
    </r>
    <phoneticPr fontId="5" type="noConversion"/>
  </si>
  <si>
    <r>
      <rPr>
        <sz val="9"/>
        <rFont val="標楷體"/>
        <family val="4"/>
        <charset val="136"/>
      </rPr>
      <t>－按年齡結構</t>
    </r>
    <r>
      <rPr>
        <sz val="9"/>
        <rFont val="Times New Roman"/>
        <family val="1"/>
      </rPr>
      <t xml:space="preserve">  </t>
    </r>
    <phoneticPr fontId="5" type="noConversion"/>
  </si>
  <si>
    <r>
      <t>65</t>
    </r>
    <r>
      <rPr>
        <sz val="9"/>
        <rFont val="標楷體"/>
        <family val="4"/>
        <charset val="136"/>
      </rPr>
      <t>歲以上</t>
    </r>
  </si>
  <si>
    <r>
      <rPr>
        <sz val="9"/>
        <rFont val="標楷體"/>
        <family val="4"/>
        <charset val="136"/>
      </rPr>
      <t>就業人數</t>
    </r>
    <r>
      <rPr>
        <sz val="9"/>
        <rFont val="Times New Roman"/>
        <family val="1"/>
      </rPr>
      <t xml:space="preserve">  </t>
    </r>
    <phoneticPr fontId="5" type="noConversion"/>
  </si>
  <si>
    <r>
      <rPr>
        <sz val="9"/>
        <rFont val="標楷體"/>
        <family val="4"/>
        <charset val="136"/>
      </rPr>
      <t>就業者性別比率</t>
    </r>
    <phoneticPr fontId="5" type="noConversion"/>
  </si>
  <si>
    <r>
      <rPr>
        <sz val="9"/>
        <rFont val="標楷體"/>
        <family val="4"/>
        <charset val="136"/>
      </rPr>
      <t>－按行業結構</t>
    </r>
    <r>
      <rPr>
        <sz val="9"/>
        <rFont val="Times New Roman"/>
        <family val="1"/>
      </rPr>
      <t xml:space="preserve">  </t>
    </r>
    <phoneticPr fontId="5" type="noConversion"/>
  </si>
  <si>
    <r>
      <rPr>
        <sz val="9"/>
        <rFont val="標楷體"/>
        <family val="4"/>
        <charset val="136"/>
      </rPr>
      <t>農、林、漁、牧業</t>
    </r>
    <r>
      <rPr>
        <sz val="9"/>
        <rFont val="Times New Roman"/>
        <family val="1"/>
      </rPr>
      <t xml:space="preserve">  </t>
    </r>
    <phoneticPr fontId="5" type="noConversion"/>
  </si>
  <si>
    <r>
      <rPr>
        <sz val="9"/>
        <rFont val="標楷體"/>
        <family val="4"/>
        <charset val="136"/>
      </rPr>
      <t>礦業及土石採取業</t>
    </r>
    <r>
      <rPr>
        <sz val="9"/>
        <rFont val="Times New Roman"/>
        <family val="1"/>
      </rPr>
      <t xml:space="preserve">  </t>
    </r>
    <phoneticPr fontId="5" type="noConversion"/>
  </si>
  <si>
    <r>
      <rPr>
        <sz val="9"/>
        <rFont val="標楷體"/>
        <family val="4"/>
        <charset val="136"/>
      </rPr>
      <t>製造業</t>
    </r>
    <r>
      <rPr>
        <sz val="9"/>
        <rFont val="Times New Roman"/>
        <family val="1"/>
      </rPr>
      <t xml:space="preserve">  </t>
    </r>
    <phoneticPr fontId="5" type="noConversion"/>
  </si>
  <si>
    <r>
      <rPr>
        <sz val="9"/>
        <rFont val="標楷體"/>
        <family val="4"/>
        <charset val="136"/>
      </rPr>
      <t>－按職業結構</t>
    </r>
    <r>
      <rPr>
        <sz val="9"/>
        <rFont val="Times New Roman"/>
        <family val="1"/>
      </rPr>
      <t xml:space="preserve">  </t>
    </r>
    <phoneticPr fontId="5" type="noConversion"/>
  </si>
  <si>
    <r>
      <rPr>
        <sz val="9"/>
        <rFont val="標楷體"/>
        <family val="4"/>
        <charset val="136"/>
      </rPr>
      <t>民意代表、主管及經理人員</t>
    </r>
    <phoneticPr fontId="11" type="noConversion"/>
  </si>
  <si>
    <r>
      <rPr>
        <sz val="9"/>
        <rFont val="標楷體"/>
        <family val="4"/>
        <charset val="136"/>
      </rPr>
      <t>專業人員</t>
    </r>
    <r>
      <rPr>
        <sz val="9"/>
        <rFont val="Times New Roman"/>
        <family val="1"/>
      </rPr>
      <t xml:space="preserve"> </t>
    </r>
  </si>
  <si>
    <r>
      <rPr>
        <sz val="9"/>
        <rFont val="標楷體"/>
        <family val="4"/>
        <charset val="136"/>
      </rPr>
      <t>技術員及助理專業人員</t>
    </r>
    <phoneticPr fontId="11" type="noConversion"/>
  </si>
  <si>
    <r>
      <rPr>
        <sz val="9"/>
        <rFont val="標楷體"/>
        <family val="4"/>
        <charset val="136"/>
      </rPr>
      <t>事務支援人員</t>
    </r>
    <phoneticPr fontId="11" type="noConversion"/>
  </si>
  <si>
    <r>
      <rPr>
        <sz val="9"/>
        <rFont val="標楷體"/>
        <family val="4"/>
        <charset val="136"/>
      </rPr>
      <t>服務及銷售工作人員</t>
    </r>
    <phoneticPr fontId="11" type="noConversion"/>
  </si>
  <si>
    <r>
      <rPr>
        <sz val="9"/>
        <rFont val="標楷體"/>
        <family val="4"/>
        <charset val="136"/>
      </rPr>
      <t>農、林、漁、牧業生產人員</t>
    </r>
    <phoneticPr fontId="11" type="noConversion"/>
  </si>
  <si>
    <r>
      <rPr>
        <sz val="9"/>
        <rFont val="標楷體"/>
        <family val="4"/>
        <charset val="136"/>
      </rPr>
      <t>技藝有關工作人員、機械設備操作及勞力工</t>
    </r>
    <phoneticPr fontId="11" type="noConversion"/>
  </si>
  <si>
    <r>
      <rPr>
        <sz val="9"/>
        <rFont val="標楷體"/>
        <family val="4"/>
        <charset val="136"/>
      </rPr>
      <t>－按從業身分結構</t>
    </r>
    <r>
      <rPr>
        <sz val="9"/>
        <rFont val="Times New Roman"/>
        <family val="1"/>
      </rPr>
      <t xml:space="preserve">  </t>
    </r>
    <phoneticPr fontId="5" type="noConversion"/>
  </si>
  <si>
    <r>
      <rPr>
        <sz val="9"/>
        <rFont val="標楷體"/>
        <family val="4"/>
        <charset val="136"/>
      </rPr>
      <t>雇主</t>
    </r>
    <phoneticPr fontId="5" type="noConversion"/>
  </si>
  <si>
    <r>
      <rPr>
        <sz val="9"/>
        <rFont val="標楷體"/>
        <family val="4"/>
        <charset val="136"/>
      </rPr>
      <t>自營工作者</t>
    </r>
    <phoneticPr fontId="5" type="noConversion"/>
  </si>
  <si>
    <r>
      <rPr>
        <sz val="9"/>
        <rFont val="標楷體"/>
        <family val="4"/>
        <charset val="136"/>
      </rPr>
      <t>受私人僱用</t>
    </r>
    <phoneticPr fontId="5" type="noConversion"/>
  </si>
  <si>
    <r>
      <rPr>
        <sz val="9"/>
        <rFont val="標楷體"/>
        <family val="4"/>
        <charset val="136"/>
      </rPr>
      <t>受政府僱用</t>
    </r>
    <phoneticPr fontId="5" type="noConversion"/>
  </si>
  <si>
    <r>
      <rPr>
        <sz val="9"/>
        <rFont val="標楷體"/>
        <family val="4"/>
        <charset val="136"/>
      </rPr>
      <t>無酬家屬工作者</t>
    </r>
    <phoneticPr fontId="5" type="noConversion"/>
  </si>
  <si>
    <t>財政局所屬動產質借所質借人次</t>
    <phoneticPr fontId="5" type="noConversion"/>
  </si>
  <si>
    <r>
      <rPr>
        <sz val="9"/>
        <rFont val="標楷體"/>
        <family val="4"/>
        <charset val="136"/>
      </rPr>
      <t>－按職業別分</t>
    </r>
    <r>
      <rPr>
        <sz val="9"/>
        <rFont val="Times New Roman"/>
        <family val="1"/>
      </rPr>
      <t xml:space="preserve">  </t>
    </r>
    <phoneticPr fontId="5" type="noConversion"/>
  </si>
  <si>
    <r>
      <rPr>
        <sz val="9"/>
        <rFont val="標楷體"/>
        <family val="4"/>
        <charset val="136"/>
      </rPr>
      <t>民意代表、行政主管、企業管理、經理人員</t>
    </r>
    <phoneticPr fontId="5" type="noConversion"/>
  </si>
  <si>
    <r>
      <rPr>
        <sz val="9"/>
        <rFont val="標楷體"/>
        <family val="4"/>
        <charset val="136"/>
      </rPr>
      <t>專業人員</t>
    </r>
    <phoneticPr fontId="5" type="noConversion"/>
  </si>
  <si>
    <r>
      <rPr>
        <sz val="9"/>
        <rFont val="標楷體"/>
        <family val="4"/>
        <charset val="136"/>
      </rPr>
      <t>技術員及助理專業人員</t>
    </r>
    <phoneticPr fontId="5" type="noConversion"/>
  </si>
  <si>
    <r>
      <rPr>
        <sz val="9"/>
        <rFont val="標楷體"/>
        <family val="4"/>
        <charset val="136"/>
      </rPr>
      <t>事務工作人員</t>
    </r>
    <phoneticPr fontId="5" type="noConversion"/>
  </si>
  <si>
    <r>
      <rPr>
        <sz val="9"/>
        <rFont val="標楷體"/>
        <family val="4"/>
        <charset val="136"/>
      </rPr>
      <t>服務工作人員及售貨員</t>
    </r>
    <phoneticPr fontId="5" type="noConversion"/>
  </si>
  <si>
    <r>
      <rPr>
        <sz val="9"/>
        <rFont val="標楷體"/>
        <family val="4"/>
        <charset val="136"/>
      </rPr>
      <t>技術工及有關工作人員</t>
    </r>
    <phoneticPr fontId="5" type="noConversion"/>
  </si>
  <si>
    <r>
      <rPr>
        <sz val="9"/>
        <rFont val="標楷體"/>
        <family val="4"/>
        <charset val="136"/>
      </rPr>
      <t>機器設備操作工及組裝工</t>
    </r>
    <phoneticPr fontId="5" type="noConversion"/>
  </si>
  <si>
    <r>
      <rPr>
        <sz val="9"/>
        <rFont val="標楷體"/>
        <family val="4"/>
        <charset val="136"/>
      </rPr>
      <t>非技術工及體力工</t>
    </r>
    <phoneticPr fontId="5" type="noConversion"/>
  </si>
  <si>
    <r>
      <rPr>
        <sz val="9"/>
        <rFont val="標楷體"/>
        <family val="4"/>
        <charset val="136"/>
      </rPr>
      <t>現役軍人</t>
    </r>
    <phoneticPr fontId="5" type="noConversion"/>
  </si>
  <si>
    <r>
      <rPr>
        <sz val="9"/>
        <rFont val="標楷體"/>
        <family val="4"/>
        <charset val="136"/>
      </rPr>
      <t>其他</t>
    </r>
    <phoneticPr fontId="5" type="noConversion"/>
  </si>
  <si>
    <r>
      <rPr>
        <sz val="9"/>
        <rFont val="標楷體"/>
        <family val="4"/>
        <charset val="136"/>
      </rPr>
      <t>－按年齡別分</t>
    </r>
    <r>
      <rPr>
        <sz val="9"/>
        <rFont val="Times New Roman"/>
        <family val="1"/>
      </rPr>
      <t xml:space="preserve">  </t>
    </r>
    <phoneticPr fontId="5" type="noConversion"/>
  </si>
  <si>
    <r>
      <t>20-30</t>
    </r>
    <r>
      <rPr>
        <sz val="9"/>
        <rFont val="標楷體"/>
        <family val="4"/>
        <charset val="136"/>
      </rPr>
      <t>歲以下</t>
    </r>
    <phoneticPr fontId="5" type="noConversion"/>
  </si>
  <si>
    <r>
      <t>31-40</t>
    </r>
    <r>
      <rPr>
        <sz val="9"/>
        <rFont val="標楷體"/>
        <family val="4"/>
        <charset val="136"/>
      </rPr>
      <t>歲以下</t>
    </r>
    <phoneticPr fontId="5" type="noConversion"/>
  </si>
  <si>
    <r>
      <t>41-50</t>
    </r>
    <r>
      <rPr>
        <sz val="9"/>
        <rFont val="標楷體"/>
        <family val="4"/>
        <charset val="136"/>
      </rPr>
      <t>歲以下</t>
    </r>
    <phoneticPr fontId="5" type="noConversion"/>
  </si>
  <si>
    <r>
      <t>51-60</t>
    </r>
    <r>
      <rPr>
        <sz val="9"/>
        <rFont val="標楷體"/>
        <family val="4"/>
        <charset val="136"/>
      </rPr>
      <t>歲以下</t>
    </r>
    <phoneticPr fontId="5" type="noConversion"/>
  </si>
  <si>
    <r>
      <t>60</t>
    </r>
    <r>
      <rPr>
        <sz val="9"/>
        <rFont val="標楷體"/>
        <family val="4"/>
        <charset val="136"/>
      </rPr>
      <t>歲以上</t>
    </r>
    <phoneticPr fontId="5" type="noConversion"/>
  </si>
  <si>
    <r>
      <rPr>
        <sz val="9"/>
        <rFont val="標楷體"/>
        <family val="4"/>
        <charset val="136"/>
      </rPr>
      <t>年底旅行業從業人數</t>
    </r>
    <phoneticPr fontId="5" type="noConversion"/>
  </si>
  <si>
    <r>
      <rPr>
        <sz val="9"/>
        <rFont val="標楷體"/>
        <family val="4"/>
        <charset val="136"/>
      </rPr>
      <t>年底地政士開業人數</t>
    </r>
    <phoneticPr fontId="5" type="noConversion"/>
  </si>
  <si>
    <t>年底建築師開業登記現有人數</t>
    <phoneticPr fontId="5" type="noConversion"/>
  </si>
  <si>
    <t>年底申請漁船船員手冊人數</t>
    <phoneticPr fontId="5" type="noConversion"/>
  </si>
  <si>
    <t>取得不動產繼承登記繼承人數</t>
    <phoneticPr fontId="1" type="noConversion"/>
  </si>
  <si>
    <t>年底加工出口區職員人數</t>
    <phoneticPr fontId="5" type="noConversion"/>
  </si>
  <si>
    <r>
      <rPr>
        <sz val="9"/>
        <rFont val="標楷體"/>
        <family val="4"/>
        <charset val="136"/>
      </rPr>
      <t>楠梓園區</t>
    </r>
    <phoneticPr fontId="5" type="noConversion"/>
  </si>
  <si>
    <r>
      <rPr>
        <sz val="9"/>
        <rFont val="標楷體"/>
        <family val="4"/>
        <charset val="136"/>
      </rPr>
      <t>高雄園區</t>
    </r>
    <phoneticPr fontId="5" type="noConversion"/>
  </si>
  <si>
    <r>
      <t xml:space="preserve"> </t>
    </r>
    <r>
      <rPr>
        <sz val="9"/>
        <rFont val="標楷體"/>
        <family val="4"/>
        <charset val="136"/>
      </rPr>
      <t>年底加工出口區工人人數</t>
    </r>
    <phoneticPr fontId="5" type="noConversion"/>
  </si>
  <si>
    <r>
      <t xml:space="preserve"> </t>
    </r>
    <r>
      <rPr>
        <sz val="9"/>
        <rFont val="標楷體"/>
        <family val="4"/>
        <charset val="136"/>
      </rPr>
      <t>年底加工出口區內事業職員人數</t>
    </r>
    <phoneticPr fontId="5" type="noConversion"/>
  </si>
  <si>
    <r>
      <t xml:space="preserve"> </t>
    </r>
    <r>
      <rPr>
        <sz val="9"/>
        <rFont val="標楷體"/>
        <family val="4"/>
        <charset val="136"/>
      </rPr>
      <t>年底加工出口區內事業工人人數</t>
    </r>
    <phoneticPr fontId="5" type="noConversion"/>
  </si>
  <si>
    <r>
      <t xml:space="preserve"> </t>
    </r>
    <r>
      <rPr>
        <sz val="9"/>
        <rFont val="標楷體"/>
        <family val="4"/>
        <charset val="136"/>
      </rPr>
      <t>年底加工出口區內事業原住民人數</t>
    </r>
    <phoneticPr fontId="5" type="noConversion"/>
  </si>
  <si>
    <t>租金補貼核定戶數</t>
    <phoneticPr fontId="5" type="noConversion"/>
  </si>
  <si>
    <t>年底產業及社福外籍勞工人數</t>
    <phoneticPr fontId="5" type="noConversion"/>
  </si>
  <si>
    <r>
      <rPr>
        <sz val="9"/>
        <rFont val="標楷體"/>
        <family val="4"/>
        <charset val="136"/>
      </rPr>
      <t>失業人數</t>
    </r>
    <r>
      <rPr>
        <sz val="9"/>
        <rFont val="Times New Roman"/>
        <family val="1"/>
      </rPr>
      <t xml:space="preserve">  </t>
    </r>
    <phoneticPr fontId="5" type="noConversion"/>
  </si>
  <si>
    <r>
      <rPr>
        <sz val="9"/>
        <rFont val="標楷體"/>
        <family val="4"/>
        <charset val="136"/>
      </rPr>
      <t>失業率</t>
    </r>
    <r>
      <rPr>
        <sz val="9"/>
        <rFont val="Times New Roman"/>
        <family val="1"/>
      </rPr>
      <t xml:space="preserve">  </t>
    </r>
    <phoneticPr fontId="5" type="noConversion"/>
  </si>
  <si>
    <r>
      <rPr>
        <sz val="9"/>
        <rFont val="標楷體"/>
        <family val="4"/>
        <charset val="136"/>
      </rPr>
      <t>－按教育程度別分</t>
    </r>
    <r>
      <rPr>
        <sz val="9"/>
        <rFont val="Times New Roman"/>
        <family val="1"/>
      </rPr>
      <t xml:space="preserve">  </t>
    </r>
    <phoneticPr fontId="5" type="noConversion"/>
  </si>
  <si>
    <r>
      <rPr>
        <sz val="9"/>
        <rFont val="標楷體"/>
        <family val="4"/>
        <charset val="136"/>
      </rPr>
      <t>－按年齡別分</t>
    </r>
    <r>
      <rPr>
        <sz val="9"/>
        <rFont val="Times New Roman"/>
        <family val="1"/>
      </rPr>
      <t xml:space="preserve"> </t>
    </r>
    <phoneticPr fontId="5" type="noConversion"/>
  </si>
  <si>
    <t>30-34</t>
    <phoneticPr fontId="5" type="noConversion"/>
  </si>
  <si>
    <t>55-59</t>
    <phoneticPr fontId="5" type="noConversion"/>
  </si>
  <si>
    <r>
      <rPr>
        <sz val="9"/>
        <rFont val="標楷體"/>
        <family val="4"/>
        <charset val="136"/>
      </rPr>
      <t>非勞動力人口</t>
    </r>
    <r>
      <rPr>
        <sz val="9"/>
        <rFont val="Times New Roman"/>
        <family val="1"/>
      </rPr>
      <t xml:space="preserve">  </t>
    </r>
    <phoneticPr fontId="5" type="noConversion"/>
  </si>
  <si>
    <r>
      <rPr>
        <sz val="9"/>
        <rFont val="標楷體"/>
        <family val="4"/>
        <charset val="136"/>
      </rPr>
      <t>非勞動力人口性別比率</t>
    </r>
    <phoneticPr fontId="5" type="noConversion"/>
  </si>
  <si>
    <r>
      <rPr>
        <sz val="9"/>
        <rFont val="標楷體"/>
        <family val="4"/>
        <charset val="136"/>
      </rPr>
      <t>未參與勞動之原因</t>
    </r>
    <r>
      <rPr>
        <sz val="9"/>
        <rFont val="Times New Roman"/>
        <family val="1"/>
      </rPr>
      <t xml:space="preserve">  </t>
    </r>
    <phoneticPr fontId="5" type="noConversion"/>
  </si>
  <si>
    <t>想工作而未找工作且隨時可以開始工作</t>
    <phoneticPr fontId="5" type="noConversion"/>
  </si>
  <si>
    <r>
      <rPr>
        <sz val="9"/>
        <rFont val="標楷體"/>
        <family val="4"/>
        <charset val="136"/>
      </rPr>
      <t>求學及準備升學</t>
    </r>
    <r>
      <rPr>
        <sz val="9"/>
        <rFont val="Times New Roman"/>
        <family val="1"/>
      </rPr>
      <t xml:space="preserve">  </t>
    </r>
    <phoneticPr fontId="5" type="noConversion"/>
  </si>
  <si>
    <r>
      <rPr>
        <sz val="9"/>
        <rFont val="標楷體"/>
        <family val="4"/>
        <charset val="136"/>
      </rPr>
      <t>料理家務</t>
    </r>
    <r>
      <rPr>
        <sz val="9"/>
        <rFont val="Times New Roman"/>
        <family val="1"/>
      </rPr>
      <t xml:space="preserve">  </t>
    </r>
    <phoneticPr fontId="5" type="noConversion"/>
  </si>
  <si>
    <t>高齡、身心障礙</t>
    <phoneticPr fontId="5" type="noConversion"/>
  </si>
  <si>
    <r>
      <rPr>
        <sz val="9"/>
        <rFont val="標楷體"/>
        <family val="4"/>
        <charset val="136"/>
      </rPr>
      <t>其他</t>
    </r>
    <r>
      <rPr>
        <sz val="9"/>
        <rFont val="Times New Roman"/>
        <family val="1"/>
      </rPr>
      <t xml:space="preserve">  </t>
    </r>
    <phoneticPr fontId="5" type="noConversion"/>
  </si>
  <si>
    <r>
      <rPr>
        <sz val="9"/>
        <rFont val="標楷體"/>
        <family val="4"/>
        <charset val="136"/>
      </rPr>
      <t>訓就中心新登記求職人數</t>
    </r>
    <r>
      <rPr>
        <sz val="9"/>
        <rFont val="Times New Roman"/>
        <family val="1"/>
      </rPr>
      <t xml:space="preserve">  </t>
    </r>
    <phoneticPr fontId="5" type="noConversion"/>
  </si>
  <si>
    <r>
      <rPr>
        <sz val="9"/>
        <rFont val="標楷體"/>
        <family val="4"/>
        <charset val="136"/>
      </rPr>
      <t>訓就中心有效求職推介就業人數</t>
    </r>
    <r>
      <rPr>
        <sz val="9"/>
        <rFont val="Times New Roman"/>
        <family val="1"/>
      </rPr>
      <t xml:space="preserve">  </t>
    </r>
    <phoneticPr fontId="5" type="noConversion"/>
  </si>
  <si>
    <r>
      <rPr>
        <sz val="9"/>
        <rFont val="標楷體"/>
        <family val="4"/>
        <charset val="136"/>
      </rPr>
      <t>訓就中心職業訓練結訓人數</t>
    </r>
    <r>
      <rPr>
        <sz val="9"/>
        <rFont val="Times New Roman"/>
        <family val="1"/>
      </rPr>
      <t xml:space="preserve">  </t>
    </r>
    <phoneticPr fontId="5" type="noConversion"/>
  </si>
  <si>
    <r>
      <rPr>
        <sz val="9"/>
        <rFont val="標楷體"/>
        <family val="4"/>
        <charset val="136"/>
      </rPr>
      <t>勞資爭議人數</t>
    </r>
    <r>
      <rPr>
        <sz val="9"/>
        <rFont val="Times New Roman"/>
        <family val="1"/>
      </rPr>
      <t xml:space="preserve">  </t>
    </r>
    <phoneticPr fontId="5" type="noConversion"/>
  </si>
  <si>
    <t>勞工權益基金申請補助經費</t>
    <phoneticPr fontId="5" type="noConversion"/>
  </si>
  <si>
    <r>
      <rPr>
        <sz val="9"/>
        <rFont val="標楷體"/>
        <family val="4"/>
        <charset val="136"/>
      </rPr>
      <t>元</t>
    </r>
  </si>
  <si>
    <t>年底勞工權益基金管理會委員人數</t>
    <phoneticPr fontId="5" type="noConversion"/>
  </si>
  <si>
    <t>身心障礙者職業輔導評量服務個案人數</t>
    <phoneticPr fontId="5" type="noConversion"/>
  </si>
  <si>
    <r>
      <rPr>
        <sz val="9"/>
        <rFont val="標楷體"/>
        <family val="4"/>
        <charset val="136"/>
      </rPr>
      <t>家庭經濟戶長性別比率</t>
    </r>
    <r>
      <rPr>
        <sz val="9"/>
        <rFont val="Times New Roman"/>
        <family val="1"/>
      </rPr>
      <t xml:space="preserve"> </t>
    </r>
    <phoneticPr fontId="5" type="noConversion"/>
  </si>
  <si>
    <t>依可支配所得按戶數五等分位分</t>
    <phoneticPr fontId="5" type="noConversion"/>
  </si>
  <si>
    <r>
      <rPr>
        <sz val="9"/>
        <rFont val="標楷體"/>
        <family val="4"/>
        <charset val="136"/>
      </rPr>
      <t>第一分位組</t>
    </r>
    <r>
      <rPr>
        <sz val="9"/>
        <rFont val="Times New Roman"/>
        <family val="1"/>
      </rPr>
      <t>(</t>
    </r>
    <r>
      <rPr>
        <sz val="9"/>
        <rFont val="標楷體"/>
        <family val="4"/>
        <charset val="136"/>
      </rPr>
      <t>低所得家庭</t>
    </r>
    <r>
      <rPr>
        <sz val="9"/>
        <rFont val="Times New Roman"/>
        <family val="1"/>
      </rPr>
      <t>)</t>
    </r>
    <phoneticPr fontId="5" type="noConversion"/>
  </si>
  <si>
    <r>
      <rPr>
        <sz val="9"/>
        <rFont val="標楷體"/>
        <family val="4"/>
        <charset val="136"/>
      </rPr>
      <t>百分比</t>
    </r>
    <r>
      <rPr>
        <sz val="9"/>
        <rFont val="Times New Roman"/>
        <family val="1"/>
      </rPr>
      <t xml:space="preserve">  </t>
    </r>
    <phoneticPr fontId="5" type="noConversion"/>
  </si>
  <si>
    <r>
      <rPr>
        <sz val="9"/>
        <rFont val="標楷體"/>
        <family val="4"/>
        <charset val="136"/>
      </rPr>
      <t>第二分位組</t>
    </r>
    <r>
      <rPr>
        <sz val="9"/>
        <rFont val="Times New Roman"/>
        <family val="1"/>
      </rPr>
      <t xml:space="preserve">  </t>
    </r>
    <phoneticPr fontId="5" type="noConversion"/>
  </si>
  <si>
    <r>
      <rPr>
        <sz val="9"/>
        <rFont val="標楷體"/>
        <family val="4"/>
        <charset val="136"/>
      </rPr>
      <t>第三分位組</t>
    </r>
    <r>
      <rPr>
        <sz val="9"/>
        <rFont val="Times New Roman"/>
        <family val="1"/>
      </rPr>
      <t xml:space="preserve">  </t>
    </r>
    <phoneticPr fontId="5" type="noConversion"/>
  </si>
  <si>
    <r>
      <rPr>
        <sz val="9"/>
        <rFont val="標楷體"/>
        <family val="4"/>
        <charset val="136"/>
      </rPr>
      <t>第四分位組</t>
    </r>
    <r>
      <rPr>
        <sz val="9"/>
        <rFont val="Times New Roman"/>
        <family val="1"/>
      </rPr>
      <t xml:space="preserve">  </t>
    </r>
    <phoneticPr fontId="5" type="noConversion"/>
  </si>
  <si>
    <r>
      <rPr>
        <sz val="9"/>
        <rFont val="標楷體"/>
        <family val="4"/>
        <charset val="136"/>
      </rPr>
      <t>第五分位組</t>
    </r>
    <r>
      <rPr>
        <sz val="9"/>
        <rFont val="Times New Roman"/>
        <family val="1"/>
      </rPr>
      <t>(</t>
    </r>
    <r>
      <rPr>
        <sz val="9"/>
        <rFont val="標楷體"/>
        <family val="4"/>
        <charset val="136"/>
      </rPr>
      <t>高所得家庭</t>
    </r>
    <r>
      <rPr>
        <sz val="9"/>
        <rFont val="Times New Roman"/>
        <family val="1"/>
      </rPr>
      <t xml:space="preserve">) </t>
    </r>
    <phoneticPr fontId="5" type="noConversion"/>
  </si>
  <si>
    <t>元</t>
    <phoneticPr fontId="5" type="noConversion"/>
  </si>
  <si>
    <t>牌照稅納稅義務人</t>
    <phoneticPr fontId="1" type="noConversion"/>
  </si>
  <si>
    <t>房屋稅開徵概況</t>
    <phoneticPr fontId="1" type="noConversion"/>
  </si>
  <si>
    <t>促進產業發展基金補助新增進用勞工人數</t>
    <phoneticPr fontId="5" type="noConversion"/>
  </si>
  <si>
    <t>年底公有市場攤商負責人</t>
    <phoneticPr fontId="5" type="noConversion"/>
  </si>
  <si>
    <t>年底商店街區審議小組委員人數</t>
    <phoneticPr fontId="5" type="noConversion"/>
  </si>
  <si>
    <t>年底農民健康保險被保險人數</t>
    <phoneticPr fontId="5" type="noConversion"/>
  </si>
  <si>
    <t>老農福利津貼核付人數</t>
    <phoneticPr fontId="5" type="noConversion"/>
  </si>
  <si>
    <r>
      <rPr>
        <b/>
        <sz val="10"/>
        <color indexed="12"/>
        <rFont val="標楷體"/>
        <family val="4"/>
        <charset val="136"/>
      </rPr>
      <t>人身安全</t>
    </r>
    <r>
      <rPr>
        <b/>
        <sz val="10"/>
        <rFont val="Times New Roman"/>
        <family val="1"/>
      </rPr>
      <t xml:space="preserve">          </t>
    </r>
    <phoneticPr fontId="5" type="noConversion"/>
  </si>
  <si>
    <t>全般刑案嫌疑犯人數</t>
    <phoneticPr fontId="5" type="noConversion"/>
  </si>
  <si>
    <r>
      <rPr>
        <sz val="9"/>
        <rFont val="標楷體"/>
        <family val="4"/>
        <charset val="136"/>
      </rPr>
      <t>竊盜</t>
    </r>
    <r>
      <rPr>
        <sz val="9"/>
        <rFont val="Times New Roman"/>
        <family val="1"/>
      </rPr>
      <t xml:space="preserve"> </t>
    </r>
    <phoneticPr fontId="5" type="noConversion"/>
  </si>
  <si>
    <r>
      <rPr>
        <sz val="9"/>
        <rFont val="標楷體"/>
        <family val="4"/>
        <charset val="136"/>
      </rPr>
      <t>賭博</t>
    </r>
    <r>
      <rPr>
        <sz val="9"/>
        <rFont val="Times New Roman"/>
        <family val="1"/>
      </rPr>
      <t xml:space="preserve"> </t>
    </r>
    <phoneticPr fontId="5" type="noConversion"/>
  </si>
  <si>
    <r>
      <rPr>
        <sz val="9"/>
        <rFont val="標楷體"/>
        <family val="4"/>
        <charset val="136"/>
      </rPr>
      <t>毒品</t>
    </r>
    <phoneticPr fontId="5" type="noConversion"/>
  </si>
  <si>
    <r>
      <rPr>
        <sz val="9"/>
        <rFont val="標楷體"/>
        <family val="4"/>
        <charset val="136"/>
      </rPr>
      <t>詐欺背信</t>
    </r>
    <phoneticPr fontId="5" type="noConversion"/>
  </si>
  <si>
    <r>
      <rPr>
        <sz val="9"/>
        <rFont val="標楷體"/>
        <family val="4"/>
        <charset val="136"/>
      </rPr>
      <t>公共危險</t>
    </r>
    <phoneticPr fontId="5" type="noConversion"/>
  </si>
  <si>
    <r>
      <rPr>
        <sz val="9"/>
        <rFont val="標楷體"/>
        <family val="4"/>
        <charset val="136"/>
      </rPr>
      <t>妨害風化罪</t>
    </r>
    <phoneticPr fontId="5" type="noConversion"/>
  </si>
  <si>
    <t>妨害婚姻及家庭</t>
    <phoneticPr fontId="5" type="noConversion"/>
  </si>
  <si>
    <r>
      <rPr>
        <sz val="9"/>
        <rFont val="標楷體"/>
        <family val="4"/>
        <charset val="136"/>
      </rPr>
      <t>暴力犯罪</t>
    </r>
    <r>
      <rPr>
        <sz val="8.5"/>
        <rFont val="Times New Roman"/>
        <family val="1"/>
      </rPr>
      <t/>
    </r>
    <phoneticPr fontId="5" type="noConversion"/>
  </si>
  <si>
    <r>
      <rPr>
        <sz val="9"/>
        <rFont val="標楷體"/>
        <family val="4"/>
        <charset val="136"/>
      </rPr>
      <t>故意殺人</t>
    </r>
    <r>
      <rPr>
        <sz val="9"/>
        <rFont val="Times New Roman"/>
        <family val="1"/>
      </rPr>
      <t xml:space="preserve"> </t>
    </r>
    <phoneticPr fontId="5" type="noConversion"/>
  </si>
  <si>
    <t>強制性交</t>
    <phoneticPr fontId="5" type="noConversion"/>
  </si>
  <si>
    <t>重大恐嚇取財</t>
    <phoneticPr fontId="5" type="noConversion"/>
  </si>
  <si>
    <r>
      <rPr>
        <sz val="9"/>
        <rFont val="標楷體"/>
        <family val="4"/>
        <charset val="136"/>
      </rPr>
      <t>擄人勒贖</t>
    </r>
    <r>
      <rPr>
        <sz val="9"/>
        <rFont val="Times New Roman"/>
        <family val="1"/>
      </rPr>
      <t xml:space="preserve"> </t>
    </r>
    <phoneticPr fontId="5" type="noConversion"/>
  </si>
  <si>
    <r>
      <rPr>
        <sz val="9"/>
        <rFont val="標楷體"/>
        <family val="4"/>
        <charset val="136"/>
      </rPr>
      <t>強盜</t>
    </r>
    <r>
      <rPr>
        <sz val="9"/>
        <rFont val="Times New Roman"/>
        <family val="1"/>
      </rPr>
      <t xml:space="preserve"> </t>
    </r>
    <phoneticPr fontId="5" type="noConversion"/>
  </si>
  <si>
    <r>
      <rPr>
        <sz val="9"/>
        <rFont val="標楷體"/>
        <family val="4"/>
        <charset val="136"/>
      </rPr>
      <t>搶奪</t>
    </r>
    <r>
      <rPr>
        <sz val="9"/>
        <rFont val="Times New Roman"/>
        <family val="1"/>
      </rPr>
      <t xml:space="preserve"> </t>
    </r>
    <phoneticPr fontId="5" type="noConversion"/>
  </si>
  <si>
    <t>重傷害</t>
    <phoneticPr fontId="5" type="noConversion"/>
  </si>
  <si>
    <r>
      <rPr>
        <sz val="9"/>
        <rFont val="標楷體"/>
        <family val="4"/>
        <charset val="136"/>
      </rPr>
      <t>兒童少年刑案嫌疑犯人數</t>
    </r>
    <r>
      <rPr>
        <sz val="9"/>
        <rFont val="Times New Roman"/>
        <family val="1"/>
      </rPr>
      <t xml:space="preserve"> </t>
    </r>
    <phoneticPr fontId="5" type="noConversion"/>
  </si>
  <si>
    <t>成年刑案嫌疑犯人數</t>
    <phoneticPr fontId="5" type="noConversion"/>
  </si>
  <si>
    <t xml:space="preserve">  竊盜</t>
    <phoneticPr fontId="5" type="noConversion"/>
  </si>
  <si>
    <t xml:space="preserve">  賭博 </t>
    <phoneticPr fontId="5" type="noConversion"/>
  </si>
  <si>
    <t xml:space="preserve">  毒品</t>
    <phoneticPr fontId="5" type="noConversion"/>
  </si>
  <si>
    <t xml:space="preserve">  暴力犯罪</t>
    <phoneticPr fontId="5" type="noConversion"/>
  </si>
  <si>
    <t xml:space="preserve">    故意殺人 </t>
    <phoneticPr fontId="5" type="noConversion"/>
  </si>
  <si>
    <t xml:space="preserve">    強制性交</t>
    <phoneticPr fontId="5" type="noConversion"/>
  </si>
  <si>
    <t xml:space="preserve">    重大恐嚇取財</t>
    <phoneticPr fontId="5" type="noConversion"/>
  </si>
  <si>
    <t xml:space="preserve">    擄人勒贖 </t>
    <phoneticPr fontId="5" type="noConversion"/>
  </si>
  <si>
    <t xml:space="preserve">    強盜 </t>
    <phoneticPr fontId="5" type="noConversion"/>
  </si>
  <si>
    <t xml:space="preserve">    搶奪 </t>
    <phoneticPr fontId="5" type="noConversion"/>
  </si>
  <si>
    <t xml:space="preserve">    重傷害</t>
    <phoneticPr fontId="5" type="noConversion"/>
  </si>
  <si>
    <t>青年刑案嫌疑犯人數</t>
    <phoneticPr fontId="5" type="noConversion"/>
  </si>
  <si>
    <r>
      <rPr>
        <sz val="9"/>
        <rFont val="標楷體"/>
        <family val="4"/>
        <charset val="136"/>
      </rPr>
      <t>外籍嫌疑犯人數</t>
    </r>
    <phoneticPr fontId="5" type="noConversion"/>
  </si>
  <si>
    <r>
      <rPr>
        <sz val="9"/>
        <rFont val="標楷體"/>
        <family val="4"/>
        <charset val="136"/>
      </rPr>
      <t>全般刑案被害人數</t>
    </r>
    <phoneticPr fontId="5" type="noConversion"/>
  </si>
  <si>
    <t>性侵害被害人數</t>
    <phoneticPr fontId="5" type="noConversion"/>
  </si>
  <si>
    <t>搶奪案被害人數</t>
    <phoneticPr fontId="5" type="noConversion"/>
  </si>
  <si>
    <t>暴力犯罪被害人數</t>
    <phoneticPr fontId="5" type="noConversion"/>
  </si>
  <si>
    <t>妨害風化被害人數</t>
    <phoneticPr fontId="5" type="noConversion"/>
  </si>
  <si>
    <t>妨害婚姻及家庭被害人數</t>
    <phoneticPr fontId="5" type="noConversion"/>
  </si>
  <si>
    <t>違反家庭暴力罪嫌疑犯人數</t>
    <phoneticPr fontId="5" type="noConversion"/>
  </si>
  <si>
    <t>年底義勇人員福利互助會委員人數</t>
    <phoneticPr fontId="5" type="noConversion"/>
  </si>
  <si>
    <t>年底義勇人員福利互助案件審理行政人員人數</t>
    <phoneticPr fontId="5" type="noConversion"/>
  </si>
  <si>
    <t>義勇人員福利互助案件申請人數</t>
    <phoneticPr fontId="5" type="noConversion"/>
  </si>
  <si>
    <t>義勇人員福利互助案件申請人比率</t>
    <phoneticPr fontId="5" type="noConversion"/>
  </si>
  <si>
    <t>義勇人員福利互助案件親屬申請人數</t>
    <phoneticPr fontId="5" type="noConversion"/>
  </si>
  <si>
    <t>獎勵及補償民眾拘捕人犯人數</t>
    <phoneticPr fontId="5" type="noConversion"/>
  </si>
  <si>
    <t>受處理無名屍體人數</t>
    <phoneticPr fontId="5" type="noConversion"/>
  </si>
  <si>
    <t>年底易銷贓場所負責人</t>
    <phoneticPr fontId="5" type="noConversion"/>
  </si>
  <si>
    <t>查獲兒少性剝削被害人數</t>
    <phoneticPr fontId="5" type="noConversion"/>
  </si>
  <si>
    <t>查獲酒駕嫌疑犯人數</t>
    <phoneticPr fontId="5" type="noConversion"/>
  </si>
  <si>
    <t>申請家庭暴力事件未成年子女會面、交往及交付之監督員人數</t>
    <phoneticPr fontId="5" type="noConversion"/>
  </si>
  <si>
    <r>
      <rPr>
        <sz val="9"/>
        <rFont val="標楷體"/>
        <family val="4"/>
        <charset val="136"/>
      </rPr>
      <t>火災死亡人數</t>
    </r>
    <phoneticPr fontId="5" type="noConversion"/>
  </si>
  <si>
    <r>
      <rPr>
        <sz val="9"/>
        <rFont val="標楷體"/>
        <family val="4"/>
        <charset val="136"/>
      </rPr>
      <t>火災受傷人數</t>
    </r>
    <phoneticPr fontId="5" type="noConversion"/>
  </si>
  <si>
    <r>
      <rPr>
        <sz val="9"/>
        <rFont val="標楷體"/>
        <family val="4"/>
        <charset val="136"/>
      </rPr>
      <t>失蹤人口</t>
    </r>
    <r>
      <rPr>
        <sz val="8.5"/>
        <rFont val="Times New Roman"/>
        <family val="1"/>
      </rPr>
      <t/>
    </r>
    <phoneticPr fontId="5" type="noConversion"/>
  </si>
  <si>
    <t xml:space="preserve">  發生數</t>
    <phoneticPr fontId="5" type="noConversion"/>
  </si>
  <si>
    <t xml:space="preserve">  查獲數</t>
    <phoneticPr fontId="5" type="noConversion"/>
  </si>
  <si>
    <r>
      <rPr>
        <b/>
        <sz val="10"/>
        <color indexed="12"/>
        <rFont val="標楷體"/>
        <family val="4"/>
        <charset val="136"/>
      </rPr>
      <t>福利促進</t>
    </r>
    <r>
      <rPr>
        <b/>
        <sz val="10"/>
        <rFont val="Times New Roman"/>
        <family val="1"/>
      </rPr>
      <t xml:space="preserve">         </t>
    </r>
    <phoneticPr fontId="5" type="noConversion"/>
  </si>
  <si>
    <r>
      <t xml:space="preserve">    </t>
    </r>
    <r>
      <rPr>
        <sz val="9"/>
        <rFont val="標楷體"/>
        <family val="4"/>
        <charset val="136"/>
      </rPr>
      <t>人數</t>
    </r>
    <phoneticPr fontId="5" type="noConversion"/>
  </si>
  <si>
    <r>
      <t xml:space="preserve">    </t>
    </r>
    <r>
      <rPr>
        <sz val="9"/>
        <rFont val="標楷體"/>
        <family val="4"/>
        <charset val="136"/>
      </rPr>
      <t>戶數</t>
    </r>
    <r>
      <rPr>
        <sz val="9"/>
        <rFont val="Times New Roman"/>
        <family val="1"/>
      </rPr>
      <t>(</t>
    </r>
    <r>
      <rPr>
        <sz val="9"/>
        <rFont val="標楷體"/>
        <family val="4"/>
        <charset val="136"/>
      </rPr>
      <t>戶長性別</t>
    </r>
    <r>
      <rPr>
        <sz val="9"/>
        <rFont val="Times New Roman"/>
        <family val="1"/>
      </rPr>
      <t>)</t>
    </r>
    <phoneticPr fontId="5" type="noConversion"/>
  </si>
  <si>
    <r>
      <rPr>
        <sz val="9"/>
        <rFont val="標楷體"/>
        <family val="4"/>
        <charset val="136"/>
      </rPr>
      <t>戶</t>
    </r>
    <phoneticPr fontId="5" type="noConversion"/>
  </si>
  <si>
    <r>
      <rPr>
        <sz val="9"/>
        <rFont val="標楷體"/>
        <family val="4"/>
        <charset val="136"/>
      </rPr>
      <t>年底長期照護機構收容人數</t>
    </r>
    <r>
      <rPr>
        <sz val="8.5"/>
        <rFont val="Times New Roman"/>
        <family val="1"/>
      </rPr>
      <t/>
    </r>
    <phoneticPr fontId="5" type="noConversion"/>
  </si>
  <si>
    <r>
      <rPr>
        <sz val="9"/>
        <rFont val="標楷體"/>
        <family val="4"/>
        <charset val="136"/>
      </rPr>
      <t>年底養護機構收容人數</t>
    </r>
    <r>
      <rPr>
        <sz val="8.5"/>
        <rFont val="Times New Roman"/>
        <family val="1"/>
      </rPr>
      <t/>
    </r>
    <phoneticPr fontId="5" type="noConversion"/>
  </si>
  <si>
    <r>
      <rPr>
        <sz val="9"/>
        <rFont val="標楷體"/>
        <family val="4"/>
        <charset val="136"/>
      </rPr>
      <t>年底安養機構收容人數</t>
    </r>
    <r>
      <rPr>
        <sz val="8.5"/>
        <rFont val="Times New Roman"/>
        <family val="1"/>
      </rPr>
      <t/>
    </r>
    <phoneticPr fontId="5" type="noConversion"/>
  </si>
  <si>
    <r>
      <rPr>
        <sz val="9"/>
        <rFont val="標楷體"/>
        <family val="4"/>
        <charset val="136"/>
      </rPr>
      <t>年底獨居老人</t>
    </r>
    <r>
      <rPr>
        <sz val="9"/>
        <rFont val="Times New Roman"/>
        <family val="1"/>
      </rPr>
      <t>(</t>
    </r>
    <r>
      <rPr>
        <sz val="9"/>
        <rFont val="標楷體"/>
        <family val="4"/>
        <charset val="136"/>
      </rPr>
      <t>列冊需關懷</t>
    </r>
    <r>
      <rPr>
        <sz val="9"/>
        <rFont val="Times New Roman"/>
        <family val="1"/>
      </rPr>
      <t>)</t>
    </r>
    <r>
      <rPr>
        <sz val="9"/>
        <rFont val="標楷體"/>
        <family val="4"/>
        <charset val="136"/>
      </rPr>
      <t>人數</t>
    </r>
    <r>
      <rPr>
        <sz val="8.5"/>
        <rFont val="Times New Roman"/>
        <family val="1"/>
      </rPr>
      <t/>
    </r>
    <phoneticPr fontId="5" type="noConversion"/>
  </si>
  <si>
    <t>年底長期照顧服務人員人數</t>
    <phoneticPr fontId="5" type="noConversion"/>
  </si>
  <si>
    <t>年底托育人員人數</t>
    <phoneticPr fontId="5" type="noConversion"/>
  </si>
  <si>
    <r>
      <rPr>
        <sz val="9"/>
        <rFont val="標楷體"/>
        <family val="4"/>
        <charset val="136"/>
      </rPr>
      <t>年底婦女福利服務機構數</t>
    </r>
    <r>
      <rPr>
        <sz val="8.5"/>
        <rFont val="Times New Roman"/>
        <family val="1"/>
      </rPr>
      <t/>
    </r>
    <phoneticPr fontId="5" type="noConversion"/>
  </si>
  <si>
    <r>
      <rPr>
        <sz val="9"/>
        <rFont val="標楷體"/>
        <family val="4"/>
        <charset val="136"/>
      </rPr>
      <t>所</t>
    </r>
    <phoneticPr fontId="5" type="noConversion"/>
  </si>
  <si>
    <r>
      <rPr>
        <sz val="9"/>
        <rFont val="標楷體"/>
        <family val="4"/>
        <charset val="136"/>
      </rPr>
      <t>年底特殊境遇家庭人數</t>
    </r>
    <r>
      <rPr>
        <sz val="8.5"/>
        <rFont val="Times New Roman"/>
        <family val="1"/>
      </rPr>
      <t/>
    </r>
    <phoneticPr fontId="5" type="noConversion"/>
  </si>
  <si>
    <r>
      <rPr>
        <sz val="9"/>
        <rFont val="標楷體"/>
        <family val="4"/>
        <charset val="136"/>
      </rPr>
      <t>特殊境遇家庭補助人次</t>
    </r>
    <r>
      <rPr>
        <sz val="9"/>
        <rFont val="Times New Roman"/>
        <family val="1"/>
      </rPr>
      <t xml:space="preserve"> </t>
    </r>
    <phoneticPr fontId="5" type="noConversion"/>
  </si>
  <si>
    <r>
      <rPr>
        <sz val="9"/>
        <rFont val="標楷體"/>
        <family val="4"/>
        <charset val="136"/>
      </rPr>
      <t>年底寄養家庭寄養兒少人數</t>
    </r>
    <r>
      <rPr>
        <sz val="8.5"/>
        <rFont val="Times New Roman"/>
        <family val="1"/>
      </rPr>
      <t/>
    </r>
    <phoneticPr fontId="5" type="noConversion"/>
  </si>
  <si>
    <t>極重度</t>
    <phoneticPr fontId="1" type="noConversion"/>
  </si>
  <si>
    <r>
      <rPr>
        <sz val="9"/>
        <rFont val="標楷體"/>
        <family val="4"/>
        <charset val="136"/>
      </rPr>
      <t>重度</t>
    </r>
    <phoneticPr fontId="5" type="noConversion"/>
  </si>
  <si>
    <r>
      <rPr>
        <sz val="9"/>
        <rFont val="標楷體"/>
        <family val="4"/>
        <charset val="136"/>
      </rPr>
      <t>中度</t>
    </r>
    <phoneticPr fontId="5" type="noConversion"/>
  </si>
  <si>
    <r>
      <rPr>
        <sz val="9"/>
        <rFont val="標楷體"/>
        <family val="4"/>
        <charset val="136"/>
      </rPr>
      <t>輕度</t>
    </r>
    <phoneticPr fontId="5" type="noConversion"/>
  </si>
  <si>
    <r>
      <rPr>
        <sz val="9"/>
        <rFont val="標楷體"/>
        <family val="4"/>
        <charset val="136"/>
      </rPr>
      <t>年底安置及教養機構收容兒少人數</t>
    </r>
    <r>
      <rPr>
        <sz val="8.5"/>
        <rFont val="Times New Roman"/>
        <family val="1"/>
      </rPr>
      <t/>
    </r>
    <phoneticPr fontId="5" type="noConversion"/>
  </si>
  <si>
    <r>
      <rPr>
        <sz val="9"/>
        <rFont val="標楷體"/>
        <family val="4"/>
        <charset val="136"/>
      </rPr>
      <t>年底</t>
    </r>
    <r>
      <rPr>
        <sz val="9"/>
        <rFont val="Times New Roman"/>
        <family val="1"/>
      </rPr>
      <t>(</t>
    </r>
    <r>
      <rPr>
        <sz val="9"/>
        <rFont val="標楷體"/>
        <family val="4"/>
        <charset val="136"/>
      </rPr>
      <t>民間捐助</t>
    </r>
    <r>
      <rPr>
        <sz val="9"/>
        <rFont val="Times New Roman"/>
        <family val="1"/>
      </rPr>
      <t>)</t>
    </r>
    <r>
      <rPr>
        <sz val="9"/>
        <rFont val="標楷體"/>
        <family val="4"/>
        <charset val="136"/>
      </rPr>
      <t>財團法人社會福利慈善事業基金會董事人數</t>
    </r>
    <phoneticPr fontId="5" type="noConversion"/>
  </si>
  <si>
    <r>
      <rPr>
        <sz val="9"/>
        <rFont val="標楷體"/>
        <family val="4"/>
        <charset val="136"/>
      </rPr>
      <t>年底</t>
    </r>
    <r>
      <rPr>
        <sz val="9"/>
        <rFont val="Times New Roman"/>
        <family val="1"/>
      </rPr>
      <t>(</t>
    </r>
    <r>
      <rPr>
        <sz val="9"/>
        <rFont val="標楷體"/>
        <family val="4"/>
        <charset val="136"/>
      </rPr>
      <t>民間捐助</t>
    </r>
    <r>
      <rPr>
        <sz val="9"/>
        <rFont val="Times New Roman"/>
        <family val="1"/>
      </rPr>
      <t>)</t>
    </r>
    <r>
      <rPr>
        <sz val="9"/>
        <rFont val="標楷體"/>
        <family val="4"/>
        <charset val="136"/>
      </rPr>
      <t>財團法人社會福利慈善事業基金會監事人數</t>
    </r>
    <phoneticPr fontId="5" type="noConversion"/>
  </si>
  <si>
    <r>
      <rPr>
        <sz val="9"/>
        <rFont val="標楷體"/>
        <family val="4"/>
        <charset val="136"/>
      </rPr>
      <t>年底本市</t>
    </r>
    <r>
      <rPr>
        <sz val="9"/>
        <rFont val="Times New Roman"/>
        <family val="1"/>
      </rPr>
      <t>(</t>
    </r>
    <r>
      <rPr>
        <sz val="9"/>
        <rFont val="標楷體"/>
        <family val="4"/>
        <charset val="136"/>
      </rPr>
      <t>政府捐助</t>
    </r>
    <r>
      <rPr>
        <sz val="9"/>
        <rFont val="Times New Roman"/>
        <family val="1"/>
      </rPr>
      <t>)</t>
    </r>
    <r>
      <rPr>
        <sz val="9"/>
        <rFont val="標楷體"/>
        <family val="4"/>
        <charset val="136"/>
      </rPr>
      <t>財團法人社會福利慈善事業基金會董事人數</t>
    </r>
    <phoneticPr fontId="5" type="noConversion"/>
  </si>
  <si>
    <r>
      <rPr>
        <sz val="9"/>
        <rFont val="標楷體"/>
        <family val="4"/>
        <charset val="136"/>
      </rPr>
      <t>年底</t>
    </r>
    <r>
      <rPr>
        <sz val="9"/>
        <rFont val="Times New Roman"/>
        <family val="1"/>
      </rPr>
      <t>(</t>
    </r>
    <r>
      <rPr>
        <sz val="9"/>
        <rFont val="標楷體"/>
        <family val="4"/>
        <charset val="136"/>
      </rPr>
      <t>政府捐助</t>
    </r>
    <r>
      <rPr>
        <sz val="9"/>
        <rFont val="Times New Roman"/>
        <family val="1"/>
      </rPr>
      <t>)</t>
    </r>
    <r>
      <rPr>
        <sz val="9"/>
        <rFont val="標楷體"/>
        <family val="4"/>
        <charset val="136"/>
      </rPr>
      <t>財團法人社會福利慈善事業基金會監事人數</t>
    </r>
    <phoneticPr fontId="5" type="noConversion"/>
  </si>
  <si>
    <t>協助經濟弱勢市民自立之以工代賑人數</t>
    <phoneticPr fontId="5" type="noConversion"/>
  </si>
  <si>
    <t>年底社會救助金專戶管理會委員人數</t>
    <phoneticPr fontId="5" type="noConversion"/>
  </si>
  <si>
    <t>年底公益彩券盈餘基金管理會委員人數</t>
    <phoneticPr fontId="5" type="noConversion"/>
  </si>
  <si>
    <t>年底視覺障礙者人數</t>
    <phoneticPr fontId="5" type="noConversion"/>
  </si>
  <si>
    <t>年底提供街友服務之街友中心工作人員人數</t>
    <phoneticPr fontId="5" type="noConversion"/>
  </si>
  <si>
    <t>急難救助辦法核定人數</t>
    <phoneticPr fontId="5" type="noConversion"/>
  </si>
  <si>
    <t>災害救助金救助人數</t>
    <phoneticPr fontId="1" type="noConversion"/>
  </si>
  <si>
    <t>低收入戶孕產婦及嬰幼兒營養補助辦法補助人數</t>
    <phoneticPr fontId="1" type="noConversion"/>
  </si>
  <si>
    <t>低收入戶子女生活扶助辦法扶助人數</t>
    <phoneticPr fontId="1" type="noConversion"/>
  </si>
  <si>
    <t>中低收入老人生活津貼補助人數</t>
    <phoneticPr fontId="1" type="noConversion"/>
  </si>
  <si>
    <t>經濟弱勢市民醫療補助辦法補助人數</t>
    <phoneticPr fontId="5" type="noConversion"/>
  </si>
  <si>
    <t>中低收入老人特別照顧津貼領取人數</t>
    <phoneticPr fontId="5" type="noConversion"/>
  </si>
  <si>
    <t>年底仁愛之家公、自費收容人數</t>
    <phoneticPr fontId="5" type="noConversion"/>
  </si>
  <si>
    <t>年底仁愛之家安養照顧人數</t>
    <phoneticPr fontId="5" type="noConversion"/>
  </si>
  <si>
    <r>
      <rPr>
        <sz val="9"/>
        <rFont val="標楷體"/>
        <family val="4"/>
        <charset val="136"/>
      </rPr>
      <t>敬老卡辦卡人數</t>
    </r>
  </si>
  <si>
    <t>老人修繕住屋補助申請人數</t>
    <phoneticPr fontId="1" type="noConversion"/>
  </si>
  <si>
    <t>各區老人活動中心月平均服務人數</t>
    <phoneticPr fontId="1" type="noConversion"/>
  </si>
  <si>
    <r>
      <rPr>
        <sz val="9"/>
        <rFont val="標楷體"/>
        <family val="4"/>
        <charset val="136"/>
      </rPr>
      <t>年底仁愛之家養護照顧人數</t>
    </r>
    <phoneticPr fontId="5" type="noConversion"/>
  </si>
  <si>
    <t>重陽節敬老禮金發放人數</t>
    <phoneticPr fontId="5" type="noConversion"/>
  </si>
  <si>
    <t>年底老人福利促進小組委員人數</t>
    <phoneticPr fontId="5" type="noConversion"/>
  </si>
  <si>
    <t>補助老人及身心障礙者全民健康保險保費自付額補助人數</t>
    <phoneticPr fontId="5" type="noConversion"/>
  </si>
  <si>
    <t>申請辦理全民健康保險保費自付額核退者人數</t>
    <phoneticPr fontId="1" type="noConversion"/>
  </si>
  <si>
    <t>推展老人福利服務補助要點補助人數</t>
    <phoneticPr fontId="1" type="noConversion"/>
  </si>
  <si>
    <t>年底仁愛之家家民人數</t>
    <phoneticPr fontId="5" type="noConversion"/>
  </si>
  <si>
    <t>年底仁愛之家自治幹部人數</t>
    <phoneticPr fontId="5" type="noConversion"/>
  </si>
  <si>
    <t>申請身心障礙者權益受損協調處理人數</t>
    <phoneticPr fontId="1" type="noConversion"/>
  </si>
  <si>
    <t>年底無障礙之家家民人數</t>
    <phoneticPr fontId="5" type="noConversion"/>
  </si>
  <si>
    <t>年底身心障礙者權益保障推動小組委員人數</t>
    <phoneticPr fontId="5" type="noConversion"/>
  </si>
  <si>
    <t>身心障礙者生活補助人次</t>
    <phoneticPr fontId="11" type="noConversion"/>
  </si>
  <si>
    <r>
      <rPr>
        <sz val="9"/>
        <rFont val="標楷體"/>
        <family val="4"/>
        <charset val="136"/>
      </rPr>
      <t>人次</t>
    </r>
    <phoneticPr fontId="11" type="noConversion"/>
  </si>
  <si>
    <t>身心障礙學生教育補助人數</t>
    <phoneticPr fontId="11" type="noConversion"/>
  </si>
  <si>
    <t>年底身心障礙福利服務機構實際安置人數</t>
    <phoneticPr fontId="11" type="noConversion"/>
  </si>
  <si>
    <t>年底長期照顧十年計畫補助日間照顧服務個案人數</t>
    <phoneticPr fontId="11" type="noConversion"/>
  </si>
  <si>
    <r>
      <t xml:space="preserve">    </t>
    </r>
    <r>
      <rPr>
        <sz val="9"/>
        <rFont val="標楷體"/>
        <family val="4"/>
        <charset val="136"/>
      </rPr>
      <t>失智老人</t>
    </r>
    <phoneticPr fontId="11" type="noConversion"/>
  </si>
  <si>
    <r>
      <t xml:space="preserve">    </t>
    </r>
    <r>
      <rPr>
        <sz val="9"/>
        <rFont val="標楷體"/>
        <family val="4"/>
        <charset val="136"/>
      </rPr>
      <t>失能老人</t>
    </r>
    <phoneticPr fontId="11" type="noConversion"/>
  </si>
  <si>
    <t>年底聽語障者人數</t>
    <phoneticPr fontId="5" type="noConversion"/>
  </si>
  <si>
    <t>年底手語翻譯員人數</t>
    <phoneticPr fontId="5" type="noConversion"/>
  </si>
  <si>
    <t>聽語障者申請手譯員服務人數</t>
    <phoneticPr fontId="1" type="noConversion"/>
  </si>
  <si>
    <t>身心障礙者日間照顧及住宿式照顧費用補助人數</t>
    <phoneticPr fontId="1" type="noConversion"/>
  </si>
  <si>
    <t>年底無障礙之家日間及住宿照顧評估小組委員人數</t>
    <phoneticPr fontId="5" type="noConversion"/>
  </si>
  <si>
    <t>身心障礙照顧者津貼請領人數</t>
    <phoneticPr fontId="5" type="noConversion"/>
  </si>
  <si>
    <t>年底兒童及少年人數</t>
    <phoneticPr fontId="5" type="noConversion"/>
  </si>
  <si>
    <t>托嬰中心辦理兒童團體保險補助人數</t>
    <phoneticPr fontId="5" type="noConversion"/>
  </si>
  <si>
    <t>弱勢兒童及少年醫療補助計畫補助人數</t>
    <phoneticPr fontId="5" type="noConversion"/>
  </si>
  <si>
    <t>發展遲緩兒童通報人數</t>
    <phoneticPr fontId="1" type="noConversion"/>
  </si>
  <si>
    <t>早期療育費用補助申請通過人數</t>
    <phoneticPr fontId="1" type="noConversion"/>
  </si>
  <si>
    <t>弱勢單親家庭扶助辦法申請人數</t>
    <phoneticPr fontId="5" type="noConversion"/>
  </si>
  <si>
    <t>弱勢兒童及少年生活扶助辦法申請人數</t>
    <phoneticPr fontId="5" type="noConversion"/>
  </si>
  <si>
    <t>年底兒童及少年福利與權益保障促進委員會委員人數</t>
    <phoneticPr fontId="5" type="noConversion"/>
  </si>
  <si>
    <t>年底寄養家庭家長人數</t>
    <phoneticPr fontId="5" type="noConversion"/>
  </si>
  <si>
    <t>年底婦女權益促進委員會委員人數</t>
    <phoneticPr fontId="5" type="noConversion"/>
  </si>
  <si>
    <t>年底單親家園入住戶數</t>
    <phoneticPr fontId="24" type="noConversion"/>
  </si>
  <si>
    <t>社會福利服務場地借用、使用人次</t>
    <phoneticPr fontId="24" type="noConversion"/>
  </si>
  <si>
    <t>借用社福場地辦理活動之使用人次</t>
    <phoneticPr fontId="1" type="noConversion"/>
  </si>
  <si>
    <t>年底全市志願服務金、銀、銅質徽章獎獲獎人數</t>
    <phoneticPr fontId="5" type="noConversion"/>
  </si>
  <si>
    <t>大專暑期實習生人數</t>
    <phoneticPr fontId="5" type="noConversion"/>
  </si>
  <si>
    <t>年底青少年服務員人數</t>
    <phoneticPr fontId="5" type="noConversion"/>
  </si>
  <si>
    <t>年底家庭暴力及性侵害防治中心社工人員人數</t>
    <phoneticPr fontId="5" type="noConversion"/>
  </si>
  <si>
    <t>性侵害被害人補助人數</t>
    <phoneticPr fontId="1" type="noConversion"/>
  </si>
  <si>
    <t>家庭暴力被害人補助人次</t>
    <phoneticPr fontId="1" type="noConversion"/>
  </si>
  <si>
    <t>年底消費者保護官人數</t>
    <phoneticPr fontId="5" type="noConversion"/>
  </si>
  <si>
    <t>年底消費爭議調解委員會委員人數</t>
    <phoneticPr fontId="5" type="noConversion"/>
  </si>
  <si>
    <t>社會參與</t>
    <phoneticPr fontId="5" type="noConversion"/>
  </si>
  <si>
    <r>
      <rPr>
        <sz val="9"/>
        <rFont val="標楷體"/>
        <family val="4"/>
        <charset val="136"/>
      </rPr>
      <t>年底現有選舉公職人員人數</t>
    </r>
    <r>
      <rPr>
        <sz val="8.5"/>
        <rFont val="Times New Roman"/>
        <family val="1"/>
      </rPr>
      <t/>
    </r>
    <phoneticPr fontId="5" type="noConversion"/>
  </si>
  <si>
    <r>
      <rPr>
        <sz val="9"/>
        <rFont val="標楷體"/>
        <family val="4"/>
        <charset val="136"/>
      </rPr>
      <t>立法委員</t>
    </r>
    <r>
      <rPr>
        <sz val="9"/>
        <rFont val="Times New Roman"/>
        <family val="1"/>
      </rPr>
      <t xml:space="preserve"> </t>
    </r>
    <phoneticPr fontId="5" type="noConversion"/>
  </si>
  <si>
    <r>
      <rPr>
        <sz val="9"/>
        <rFont val="標楷體"/>
        <family val="4"/>
        <charset val="136"/>
      </rPr>
      <t>市議員</t>
    </r>
    <r>
      <rPr>
        <sz val="9"/>
        <rFont val="Times New Roman"/>
        <family val="1"/>
      </rPr>
      <t xml:space="preserve"> </t>
    </r>
    <phoneticPr fontId="5" type="noConversion"/>
  </si>
  <si>
    <t>市長選舉投票率</t>
    <phoneticPr fontId="5" type="noConversion"/>
  </si>
  <si>
    <t>各區里長候選人人數</t>
    <phoneticPr fontId="5" type="noConversion"/>
  </si>
  <si>
    <t>各區里長當選人人數</t>
    <phoneticPr fontId="5" type="noConversion"/>
  </si>
  <si>
    <t>市長候選人人數</t>
    <phoneticPr fontId="5" type="noConversion"/>
  </si>
  <si>
    <t>市長當選人人數</t>
    <phoneticPr fontId="5" type="noConversion"/>
  </si>
  <si>
    <t>申請醫療與喪葬補助人數</t>
    <phoneticPr fontId="5" type="noConversion"/>
  </si>
  <si>
    <r>
      <rPr>
        <sz val="9"/>
        <rFont val="標楷體"/>
        <family val="4"/>
        <charset val="136"/>
      </rPr>
      <t>市議員及里長福利互助受領補助人數</t>
    </r>
    <r>
      <rPr>
        <sz val="9"/>
        <rFont val="Times New Roman"/>
        <family val="1"/>
      </rPr>
      <t>(</t>
    </r>
    <r>
      <rPr>
        <sz val="9"/>
        <rFont val="標楷體"/>
        <family val="4"/>
        <charset val="136"/>
      </rPr>
      <t>不含死亡</t>
    </r>
    <r>
      <rPr>
        <sz val="9"/>
        <rFont val="Times New Roman"/>
        <family val="1"/>
      </rPr>
      <t>)</t>
    </r>
    <phoneticPr fontId="5" type="noConversion"/>
  </si>
  <si>
    <t>市議員及里長福利互助人死亡受領補助人數</t>
    <phoneticPr fontId="5" type="noConversion"/>
  </si>
  <si>
    <t>年底公民投票審議會委員人數</t>
    <phoneticPr fontId="5" type="noConversion"/>
  </si>
  <si>
    <t>年底市府主管</t>
    <phoneticPr fontId="5" type="noConversion"/>
  </si>
  <si>
    <r>
      <rPr>
        <sz val="9"/>
        <rFont val="標楷體"/>
        <family val="4"/>
        <charset val="136"/>
      </rPr>
      <t>市長</t>
    </r>
    <phoneticPr fontId="5" type="noConversion"/>
  </si>
  <si>
    <r>
      <rPr>
        <sz val="9"/>
        <rFont val="標楷體"/>
        <family val="4"/>
        <charset val="136"/>
      </rPr>
      <t>副市長</t>
    </r>
    <phoneticPr fontId="5" type="noConversion"/>
  </si>
  <si>
    <t>秘書長</t>
    <phoneticPr fontId="5" type="noConversion"/>
  </si>
  <si>
    <t>副秘書長</t>
    <phoneticPr fontId="5" type="noConversion"/>
  </si>
  <si>
    <t>公教員工急難貸款申請人數</t>
    <phoneticPr fontId="5" type="noConversion"/>
  </si>
  <si>
    <r>
      <rPr>
        <sz val="9"/>
        <rFont val="標楷體"/>
        <family val="4"/>
        <charset val="136"/>
      </rPr>
      <t>年底公教人員數</t>
    </r>
    <r>
      <rPr>
        <sz val="8.5"/>
        <rFont val="Times New Roman"/>
        <family val="1"/>
      </rPr>
      <t/>
    </r>
    <phoneticPr fontId="5" type="noConversion"/>
  </si>
  <si>
    <r>
      <rPr>
        <sz val="9"/>
        <rFont val="標楷體"/>
        <family val="4"/>
        <charset val="136"/>
      </rPr>
      <t>－按官職等別分</t>
    </r>
    <phoneticPr fontId="5" type="noConversion"/>
  </si>
  <si>
    <r>
      <rPr>
        <sz val="9"/>
        <rFont val="標楷體"/>
        <family val="4"/>
        <charset val="136"/>
      </rPr>
      <t>政務人員</t>
    </r>
    <r>
      <rPr>
        <sz val="9"/>
        <rFont val="Times New Roman"/>
        <family val="1"/>
      </rPr>
      <t xml:space="preserve"> </t>
    </r>
    <r>
      <rPr>
        <sz val="9"/>
        <rFont val="標楷體"/>
        <family val="4"/>
        <charset val="136"/>
      </rPr>
      <t>（特任人員、比照簡任）</t>
    </r>
    <phoneticPr fontId="5" type="noConversion"/>
  </si>
  <si>
    <r>
      <rPr>
        <sz val="9"/>
        <rFont val="標楷體"/>
        <family val="4"/>
        <charset val="136"/>
      </rPr>
      <t>民選機關首長</t>
    </r>
    <r>
      <rPr>
        <sz val="9"/>
        <rFont val="Times New Roman"/>
        <family val="1"/>
      </rPr>
      <t xml:space="preserve"> </t>
    </r>
    <phoneticPr fontId="5" type="noConversion"/>
  </si>
  <si>
    <r>
      <rPr>
        <sz val="9"/>
        <rFont val="標楷體"/>
        <family val="4"/>
        <charset val="136"/>
      </rPr>
      <t>簡任</t>
    </r>
    <r>
      <rPr>
        <sz val="9"/>
        <rFont val="Times New Roman"/>
        <family val="1"/>
      </rPr>
      <t>(</t>
    </r>
    <r>
      <rPr>
        <sz val="9"/>
        <rFont val="標楷體"/>
        <family val="4"/>
        <charset val="136"/>
      </rPr>
      <t>含相當</t>
    </r>
    <r>
      <rPr>
        <sz val="9"/>
        <rFont val="Times New Roman"/>
        <family val="1"/>
      </rPr>
      <t xml:space="preserve">) </t>
    </r>
    <phoneticPr fontId="5" type="noConversion"/>
  </si>
  <si>
    <r>
      <rPr>
        <sz val="9"/>
        <rFont val="標楷體"/>
        <family val="4"/>
        <charset val="136"/>
      </rPr>
      <t>薦任</t>
    </r>
    <r>
      <rPr>
        <sz val="9"/>
        <rFont val="Times New Roman"/>
        <family val="1"/>
      </rPr>
      <t>(</t>
    </r>
    <r>
      <rPr>
        <sz val="9"/>
        <rFont val="標楷體"/>
        <family val="4"/>
        <charset val="136"/>
      </rPr>
      <t>含相當</t>
    </r>
    <r>
      <rPr>
        <sz val="9"/>
        <rFont val="Times New Roman"/>
        <family val="1"/>
      </rPr>
      <t xml:space="preserve">) </t>
    </r>
    <phoneticPr fontId="5" type="noConversion"/>
  </si>
  <si>
    <r>
      <rPr>
        <sz val="9"/>
        <rFont val="標楷體"/>
        <family val="4"/>
        <charset val="136"/>
      </rPr>
      <t>委任</t>
    </r>
    <r>
      <rPr>
        <sz val="9"/>
        <rFont val="Times New Roman"/>
        <family val="1"/>
      </rPr>
      <t>(</t>
    </r>
    <r>
      <rPr>
        <sz val="9"/>
        <rFont val="標楷體"/>
        <family val="4"/>
        <charset val="136"/>
      </rPr>
      <t>含相當</t>
    </r>
    <r>
      <rPr>
        <sz val="9"/>
        <rFont val="Times New Roman"/>
        <family val="1"/>
      </rPr>
      <t xml:space="preserve">) </t>
    </r>
    <phoneticPr fontId="5" type="noConversion"/>
  </si>
  <si>
    <t>雇員</t>
    <phoneticPr fontId="5" type="noConversion"/>
  </si>
  <si>
    <r>
      <rPr>
        <sz val="9"/>
        <rFont val="標楷體"/>
        <family val="4"/>
        <charset val="136"/>
      </rPr>
      <t>聘任人員</t>
    </r>
    <r>
      <rPr>
        <sz val="9"/>
        <rFont val="Times New Roman"/>
        <family val="1"/>
      </rPr>
      <t xml:space="preserve"> </t>
    </r>
    <phoneticPr fontId="5" type="noConversion"/>
  </si>
  <si>
    <r>
      <rPr>
        <sz val="9"/>
        <rFont val="標楷體"/>
        <family val="4"/>
        <charset val="136"/>
      </rPr>
      <t>警察</t>
    </r>
    <phoneticPr fontId="5" type="noConversion"/>
  </si>
  <si>
    <r>
      <rPr>
        <sz val="9"/>
        <rFont val="標楷體"/>
        <family val="4"/>
        <charset val="136"/>
      </rPr>
      <t>醫事人員</t>
    </r>
    <phoneticPr fontId="5" type="noConversion"/>
  </si>
  <si>
    <r>
      <rPr>
        <sz val="9"/>
        <rFont val="標楷體"/>
        <family val="4"/>
        <charset val="136"/>
      </rPr>
      <t>校長及教師</t>
    </r>
    <r>
      <rPr>
        <sz val="9"/>
        <rFont val="Times New Roman"/>
        <family val="1"/>
      </rPr>
      <t xml:space="preserve"> </t>
    </r>
    <phoneticPr fontId="5" type="noConversion"/>
  </si>
  <si>
    <r>
      <rPr>
        <sz val="9"/>
        <rFont val="標楷體"/>
        <family val="4"/>
        <charset val="136"/>
      </rPr>
      <t>－按機關別分</t>
    </r>
    <phoneticPr fontId="5" type="noConversion"/>
  </si>
  <si>
    <r>
      <rPr>
        <sz val="9"/>
        <rFont val="標楷體"/>
        <family val="4"/>
        <charset val="136"/>
      </rPr>
      <t>行政機關</t>
    </r>
    <r>
      <rPr>
        <sz val="9"/>
        <rFont val="Times New Roman"/>
        <family val="1"/>
      </rPr>
      <t xml:space="preserve"> </t>
    </r>
    <phoneticPr fontId="5" type="noConversion"/>
  </si>
  <si>
    <t>公營事業機構</t>
    <phoneticPr fontId="5" type="noConversion"/>
  </si>
  <si>
    <t>公立學校</t>
    <phoneticPr fontId="5" type="noConversion"/>
  </si>
  <si>
    <t>－按教育程度別分</t>
    <phoneticPr fontId="5" type="noConversion"/>
  </si>
  <si>
    <t>專科</t>
    <phoneticPr fontId="5" type="noConversion"/>
  </si>
  <si>
    <t>高中(職)</t>
    <phoneticPr fontId="5" type="noConversion"/>
  </si>
  <si>
    <t>國(初)中及以下</t>
    <phoneticPr fontId="5" type="noConversion"/>
  </si>
  <si>
    <t>市府員工請假情形-生理假</t>
    <phoneticPr fontId="5" type="noConversion"/>
  </si>
  <si>
    <t>市府員工請假情形-家庭照顧假</t>
    <phoneticPr fontId="5" type="noConversion"/>
  </si>
  <si>
    <t>公務人員育嬰留職停薪人數</t>
    <phoneticPr fontId="5" type="noConversion"/>
  </si>
  <si>
    <r>
      <rPr>
        <sz val="9"/>
        <rFont val="標楷體"/>
        <family val="4"/>
        <charset val="136"/>
      </rPr>
      <t>年底市府各機關首長、副首長人數</t>
    </r>
    <r>
      <rPr>
        <sz val="8.5"/>
        <rFont val="Times New Roman"/>
        <family val="1"/>
      </rPr>
      <t/>
    </r>
    <phoneticPr fontId="5" type="noConversion"/>
  </si>
  <si>
    <t>市府模範公務員人數</t>
    <phoneticPr fontId="5" type="noConversion"/>
  </si>
  <si>
    <r>
      <rPr>
        <sz val="9"/>
        <rFont val="標楷體"/>
        <family val="4"/>
        <charset val="136"/>
      </rPr>
      <t>推薦</t>
    </r>
    <phoneticPr fontId="5" type="noConversion"/>
  </si>
  <si>
    <r>
      <rPr>
        <sz val="9"/>
        <rFont val="標楷體"/>
        <family val="4"/>
        <charset val="136"/>
      </rPr>
      <t>當選</t>
    </r>
    <phoneticPr fontId="5" type="noConversion"/>
  </si>
  <si>
    <t>市府員工參與訓練人次</t>
    <phoneticPr fontId="5" type="noConversion"/>
  </si>
  <si>
    <t>各機關任務編組委員落實1/3性別比例百分比</t>
    <phoneticPr fontId="5" type="noConversion"/>
  </si>
  <si>
    <r>
      <rPr>
        <sz val="9"/>
        <rFont val="標楷體"/>
        <family val="4"/>
        <charset val="136"/>
      </rPr>
      <t>年底全市志工人數</t>
    </r>
    <r>
      <rPr>
        <sz val="8.5"/>
        <rFont val="Times New Roman"/>
        <family val="1"/>
      </rPr>
      <t/>
    </r>
    <phoneticPr fontId="5" type="noConversion"/>
  </si>
  <si>
    <r>
      <rPr>
        <sz val="9"/>
        <rFont val="標楷體"/>
        <family val="4"/>
        <charset val="136"/>
      </rPr>
      <t>年底社區發展協會理事長人數</t>
    </r>
    <r>
      <rPr>
        <sz val="8.5"/>
        <rFont val="Times New Roman"/>
        <family val="1"/>
      </rPr>
      <t/>
    </r>
    <phoneticPr fontId="5" type="noConversion"/>
  </si>
  <si>
    <r>
      <rPr>
        <sz val="9"/>
        <rFont val="標楷體"/>
        <family val="4"/>
        <charset val="136"/>
      </rPr>
      <t>年底民間團體理事長人數</t>
    </r>
    <r>
      <rPr>
        <sz val="8.5"/>
        <rFont val="Times New Roman"/>
        <family val="1"/>
      </rPr>
      <t/>
    </r>
    <phoneticPr fontId="5" type="noConversion"/>
  </si>
  <si>
    <r>
      <rPr>
        <sz val="9"/>
        <rFont val="標楷體"/>
        <family val="4"/>
        <charset val="136"/>
      </rPr>
      <t>年底客家社團人數</t>
    </r>
    <r>
      <rPr>
        <sz val="8.5"/>
        <rFont val="Times New Roman"/>
        <family val="1"/>
      </rPr>
      <t/>
    </r>
    <phoneticPr fontId="5" type="noConversion"/>
  </si>
  <si>
    <t>中央兵役節表揚績優役政人員</t>
    <phoneticPr fontId="5" type="noConversion"/>
  </si>
  <si>
    <r>
      <rPr>
        <sz val="9"/>
        <rFont val="標楷體"/>
        <family val="4"/>
        <charset val="136"/>
      </rPr>
      <t>本市兵役節表揚績優役政人員</t>
    </r>
    <phoneticPr fontId="5" type="noConversion"/>
  </si>
  <si>
    <t>參加眷村衛生保健座談會人次</t>
    <phoneticPr fontId="5" type="noConversion"/>
  </si>
  <si>
    <t>年底漁會會員人數</t>
    <phoneticPr fontId="5" type="noConversion"/>
  </si>
  <si>
    <t>年底上級農會選任人員數</t>
    <phoneticPr fontId="5" type="noConversion"/>
  </si>
  <si>
    <r>
      <rPr>
        <sz val="9"/>
        <rFont val="標楷體"/>
        <family val="4"/>
        <charset val="136"/>
      </rPr>
      <t>理事</t>
    </r>
    <phoneticPr fontId="5" type="noConversion"/>
  </si>
  <si>
    <t>監事</t>
    <phoneticPr fontId="5" type="noConversion"/>
  </si>
  <si>
    <t>會員代表</t>
    <phoneticPr fontId="5" type="noConversion"/>
  </si>
  <si>
    <t>年底基層農會選任人員數</t>
    <phoneticPr fontId="5" type="noConversion"/>
  </si>
  <si>
    <t>文化局辦理公聽會參加人數</t>
    <phoneticPr fontId="5" type="noConversion"/>
  </si>
  <si>
    <t>文化局補助或委託辦理之各項論壇、研討會參加人數</t>
    <phoneticPr fontId="5" type="noConversion"/>
  </si>
  <si>
    <r>
      <rPr>
        <sz val="9"/>
        <rFont val="標楷體"/>
        <family val="4"/>
        <charset val="136"/>
      </rPr>
      <t>年底民間警力人數</t>
    </r>
    <r>
      <rPr>
        <sz val="8.5"/>
        <rFont val="Times New Roman"/>
        <family val="1"/>
      </rPr>
      <t/>
    </r>
    <phoneticPr fontId="5" type="noConversion"/>
  </si>
  <si>
    <t>年底外勤消防隊員數</t>
    <phoneticPr fontId="5" type="noConversion"/>
  </si>
  <si>
    <t>年底義消人數</t>
    <phoneticPr fontId="24" type="noConversion"/>
  </si>
  <si>
    <t>訴願審議申請人數</t>
    <phoneticPr fontId="5" type="noConversion"/>
  </si>
  <si>
    <t>申請國家賠償受理人數</t>
    <phoneticPr fontId="5" type="noConversion"/>
  </si>
  <si>
    <t>公職人員財產申報人數</t>
    <phoneticPr fontId="5" type="noConversion"/>
  </si>
  <si>
    <t>入殮室往生者人數</t>
    <phoneticPr fontId="5" type="noConversion"/>
  </si>
  <si>
    <t>年底殯葬服務業負責人</t>
    <phoneticPr fontId="5" type="noConversion"/>
  </si>
  <si>
    <r>
      <rPr>
        <b/>
        <sz val="10"/>
        <color indexed="12"/>
        <rFont val="標楷體"/>
        <family val="4"/>
        <charset val="136"/>
      </rPr>
      <t>環境空間</t>
    </r>
    <r>
      <rPr>
        <b/>
        <sz val="10"/>
        <rFont val="Times New Roman"/>
        <family val="1"/>
      </rPr>
      <t xml:space="preserve">         </t>
    </r>
    <phoneticPr fontId="5" type="noConversion"/>
  </si>
  <si>
    <t>年底公廁個數</t>
    <phoneticPr fontId="5" type="noConversion"/>
  </si>
  <si>
    <t>個</t>
    <phoneticPr fontId="11" type="noConversion"/>
  </si>
  <si>
    <t>公共運輸市占率</t>
    <phoneticPr fontId="5" type="noConversion"/>
  </si>
  <si>
    <t>年底公車司機人數</t>
    <phoneticPr fontId="1" type="noConversion"/>
  </si>
  <si>
    <r>
      <rPr>
        <sz val="9"/>
        <rFont val="標楷體"/>
        <family val="4"/>
        <charset val="136"/>
      </rPr>
      <t>年底高雄捷運司機人數</t>
    </r>
    <r>
      <rPr>
        <sz val="8.5"/>
        <rFont val="Times New Roman"/>
        <family val="1"/>
      </rPr>
      <t/>
    </r>
    <phoneticPr fontId="5" type="noConversion"/>
  </si>
  <si>
    <r>
      <t>A1</t>
    </r>
    <r>
      <rPr>
        <sz val="9"/>
        <rFont val="標楷體"/>
        <family val="4"/>
        <charset val="136"/>
      </rPr>
      <t>類道路交通事故肇事人數</t>
    </r>
    <phoneticPr fontId="5" type="noConversion"/>
  </si>
  <si>
    <r>
      <t>A1</t>
    </r>
    <r>
      <rPr>
        <sz val="9"/>
        <rFont val="標楷體"/>
        <family val="4"/>
        <charset val="136"/>
      </rPr>
      <t>類道路交通事故死亡人數</t>
    </r>
    <phoneticPr fontId="5" type="noConversion"/>
  </si>
  <si>
    <r>
      <t>A1</t>
    </r>
    <r>
      <rPr>
        <sz val="9"/>
        <rFont val="標楷體"/>
        <family val="4"/>
        <charset val="136"/>
      </rPr>
      <t>類道路交通事故受傷人數</t>
    </r>
    <phoneticPr fontId="5" type="noConversion"/>
  </si>
  <si>
    <t>年底污水廠員工人數</t>
    <phoneticPr fontId="5" type="noConversion"/>
  </si>
  <si>
    <t>妨害交通車輛處理人次</t>
    <phoneticPr fontId="5" type="noConversion"/>
  </si>
  <si>
    <t>年底停車場作業基金雇員人數</t>
    <phoneticPr fontId="5" type="noConversion"/>
  </si>
  <si>
    <r>
      <rPr>
        <sz val="9"/>
        <rFont val="標楷體"/>
        <family val="4"/>
        <charset val="136"/>
      </rPr>
      <t>停車場作業基金獎金發放人數</t>
    </r>
    <phoneticPr fontId="5" type="noConversion"/>
  </si>
  <si>
    <t>年底高雄市河川志工人數</t>
    <phoneticPr fontId="5" type="noConversion"/>
  </si>
  <si>
    <t>年底高雄市車輛行車事故鑑定覆議委員會人數</t>
    <phoneticPr fontId="5" type="noConversion"/>
  </si>
  <si>
    <t>年底高雄市車輛行車事故鑑定委員會人數</t>
    <phoneticPr fontId="5" type="noConversion"/>
  </si>
  <si>
    <t>年底環保志義工人數</t>
    <phoneticPr fontId="5" type="noConversion"/>
  </si>
  <si>
    <t>年底環保人員數</t>
    <phoneticPr fontId="5" type="noConversion"/>
  </si>
  <si>
    <t xml:space="preserve">年底廢棄物清理人員數 </t>
    <phoneticPr fontId="5" type="noConversion"/>
  </si>
  <si>
    <r>
      <rPr>
        <sz val="9"/>
        <rFont val="標楷體"/>
        <family val="4"/>
        <charset val="136"/>
      </rPr>
      <t>大專校院環境相關科系</t>
    </r>
    <r>
      <rPr>
        <sz val="9"/>
        <rFont val="Times New Roman"/>
        <family val="1"/>
      </rPr>
      <t>(</t>
    </r>
    <r>
      <rPr>
        <sz val="9"/>
        <rFont val="標楷體"/>
        <family val="4"/>
        <charset val="136"/>
      </rPr>
      <t>所</t>
    </r>
    <r>
      <rPr>
        <sz val="9"/>
        <rFont val="Times New Roman"/>
        <family val="1"/>
      </rPr>
      <t>)</t>
    </r>
    <r>
      <rPr>
        <sz val="9"/>
        <rFont val="標楷體"/>
        <family val="4"/>
        <charset val="136"/>
      </rPr>
      <t>教師人數</t>
    </r>
    <phoneticPr fontId="5" type="noConversion"/>
  </si>
  <si>
    <r>
      <rPr>
        <sz val="9"/>
        <rFont val="標楷體"/>
        <family val="4"/>
        <charset val="136"/>
      </rPr>
      <t>大專校院環境相關科系</t>
    </r>
    <r>
      <rPr>
        <sz val="9"/>
        <rFont val="Times New Roman"/>
        <family val="1"/>
      </rPr>
      <t>(</t>
    </r>
    <r>
      <rPr>
        <sz val="9"/>
        <rFont val="標楷體"/>
        <family val="4"/>
        <charset val="136"/>
      </rPr>
      <t>所</t>
    </r>
    <r>
      <rPr>
        <sz val="9"/>
        <rFont val="Times New Roman"/>
        <family val="1"/>
      </rPr>
      <t>)</t>
    </r>
    <r>
      <rPr>
        <sz val="9"/>
        <rFont val="標楷體"/>
        <family val="4"/>
        <charset val="136"/>
      </rPr>
      <t>在學學生人數</t>
    </r>
    <phoneticPr fontId="5" type="noConversion"/>
  </si>
  <si>
    <r>
      <rPr>
        <sz val="9"/>
        <rFont val="標楷體"/>
        <family val="4"/>
        <charset val="136"/>
      </rPr>
      <t>大專校院環境相關科系</t>
    </r>
    <r>
      <rPr>
        <sz val="9"/>
        <rFont val="Times New Roman"/>
        <family val="1"/>
      </rPr>
      <t>(</t>
    </r>
    <r>
      <rPr>
        <sz val="9"/>
        <rFont val="標楷體"/>
        <family val="4"/>
        <charset val="136"/>
      </rPr>
      <t>所</t>
    </r>
    <r>
      <rPr>
        <sz val="9"/>
        <rFont val="Times New Roman"/>
        <family val="1"/>
      </rPr>
      <t>)</t>
    </r>
    <r>
      <rPr>
        <sz val="9"/>
        <rFont val="標楷體"/>
        <family val="4"/>
        <charset val="136"/>
      </rPr>
      <t>畢業學生人數</t>
    </r>
    <r>
      <rPr>
        <sz val="9"/>
        <rFont val="Times New Roman"/>
        <family val="1"/>
      </rPr>
      <t xml:space="preserve"> </t>
    </r>
    <phoneticPr fontId="5" type="noConversion"/>
  </si>
  <si>
    <t>指標定義</t>
    <phoneticPr fontId="1" type="noConversion"/>
  </si>
  <si>
    <t>指標定義</t>
    <phoneticPr fontId="1" type="noConversion"/>
  </si>
  <si>
    <t>0-14歲的人口占總人口之比率。</t>
  </si>
  <si>
    <t>15-64歲的人口占總人口之比率。</t>
  </si>
  <si>
    <t>年齡65歲以上的人口占總人口之比率。</t>
  </si>
  <si>
    <t>凡依戶籍法規定具有戶籍註記之現住原住民人口。</t>
    <phoneticPr fontId="1" type="noConversion"/>
  </si>
  <si>
    <t>15-64歲的原住民人口占總原住民人口之比率。</t>
    <phoneticPr fontId="1" type="noConversion"/>
  </si>
  <si>
    <t>年齡65歲以上的原住民人口占總原住民人口之比率。</t>
    <phoneticPr fontId="1" type="noConversion"/>
  </si>
  <si>
    <t>山地原住民人口占總原住民人口之比率，其中山地原住民係指原籍在山地行政區域內，並在其戶籍資料註記「山地原住民」者。</t>
    <phoneticPr fontId="1" type="noConversion"/>
  </si>
  <si>
    <t>平地原住民人口占總原住民人口之比率，其中平地原住民係指原籍在平地行政區域內，並在其戶籍資料註記「平地原住民」者。</t>
    <phoneticPr fontId="1" type="noConversion"/>
  </si>
  <si>
    <t>指年底持有效之中華民國外僑居留證且實際在臺居留之外國人。</t>
    <phoneticPr fontId="1" type="noConversion"/>
  </si>
  <si>
    <t>當年人口增加數對前期人口數之比率，又稱人口成長率。</t>
    <phoneticPr fontId="1" type="noConversion"/>
  </si>
  <si>
    <t>戶籍當年出生登記人口數。</t>
  </si>
  <si>
    <t>戶籍當年死亡登記人口數。</t>
  </si>
  <si>
    <t>戶籍遷入登記人口數（不含住址變更之遷入人數)。</t>
  </si>
  <si>
    <t>戶籍遷出登記人口數（不含住址變更之遷出人數)。</t>
  </si>
  <si>
    <t>本戶戶籍登記之家長或主管人之15歲以上人數。</t>
  </si>
  <si>
    <t>單獨居住一處所而獨立生活者之人數。</t>
    <phoneticPr fontId="1" type="noConversion"/>
  </si>
  <si>
    <t>戶籍登記當年底15歲以上未婚人口數。</t>
  </si>
  <si>
    <t>戶籍登記當年底15歲以上有偶人口數。</t>
  </si>
  <si>
    <t>戶籍登記當年底15歲以上離婚人口數。</t>
  </si>
  <si>
    <t>戶籍登記當年底15歲以上喪偶人口數。</t>
  </si>
  <si>
    <t>係指結婚當事人雙親之原國籍或歸化中華民國國籍前之國籍歸屬為本國。</t>
  </si>
  <si>
    <t>係指結婚當事人雙親之原國籍或歸化中華民國國籍前之國籍歸屬為大陸及港澳。</t>
  </si>
  <si>
    <t>係指結婚當事人雙親之原國籍或歸化中華民國國籍前之國籍歸屬為東南亞及其他國家。</t>
  </si>
  <si>
    <t>指外僑居留者持有效外僑居留證及永久居留證向內政部移民署申請入境之配偶人數。</t>
    <phoneticPr fontId="1" type="noConversion"/>
  </si>
  <si>
    <t>配偶為大陸港澳及外籍人士之結婚人數。</t>
    <phoneticPr fontId="1" type="noConversion"/>
  </si>
  <si>
    <t>與外國人男女兩性婚姻關係之合法解除，且未再婚者。</t>
  </si>
  <si>
    <t>指當年初次結婚者之年齡由小排至大， 再均分成四等分，位於第二個等分位置之年齡。</t>
    <phoneticPr fontId="1" type="noConversion"/>
  </si>
  <si>
    <t>係指當年初婚之新郎(新娘)人數對同期期中可婚之未婚男性 (女性)人口的比率。</t>
    <phoneticPr fontId="1" type="noConversion"/>
  </si>
  <si>
    <t>係指當年再婚之新郎(新娘)人數對同期期中之離婚、喪偶男性 (女性)人口的比率。</t>
    <phoneticPr fontId="1" type="noConversion"/>
  </si>
  <si>
    <t>係指當年離婚之男性(女性)人數對同期期中之有偶男性(女性)人口的比率。</t>
    <phoneticPr fontId="1" type="noConversion"/>
  </si>
  <si>
    <t>生第一胎婦女之平均年齡。</t>
  </si>
  <si>
    <t>指當年內每一千位育齡婦女之平均活產數，而不論其已婚或未婚。</t>
    <phoneticPr fontId="1" type="noConversion"/>
  </si>
  <si>
    <t>指當年內每一千位15-19歲年齡組育齡婦女之平均活產數。</t>
    <phoneticPr fontId="1" type="noConversion"/>
  </si>
  <si>
    <t>指當年內每一千位20-24歲年齡組育齡婦女之平均活產數。</t>
    <phoneticPr fontId="1" type="noConversion"/>
  </si>
  <si>
    <t>指當年內每一千位25-29歲年齡組育齡婦女之平均活產數。</t>
    <phoneticPr fontId="1" type="noConversion"/>
  </si>
  <si>
    <t>指當年內每一千位30-34歲年齡組育齡婦女之平均活產數。</t>
    <phoneticPr fontId="1" type="noConversion"/>
  </si>
  <si>
    <t>指當年內每一千位35-39歲年齡組育齡婦女之平均活產數。</t>
    <phoneticPr fontId="1" type="noConversion"/>
  </si>
  <si>
    <t>指當年內每一千位40-44歲年齡組育齡婦女之平均活產數。</t>
    <phoneticPr fontId="1" type="noConversion"/>
  </si>
  <si>
    <t>指當年內每一千位45-49歲年齡組育齡婦女之平均活產數。</t>
    <phoneticPr fontId="1" type="noConversion"/>
  </si>
  <si>
    <t>指一個假設世代的育齡婦女按照目前的年齡別生育水準， 在無死亡的情況之下，渡過其生育年齡期間以後，一生所生育的嬰兒數或生育率；為育齡婦女五歲年齡組別生育率加總後乘五而得。</t>
    <phoneticPr fontId="1" type="noConversion"/>
  </si>
  <si>
    <t>每千人中出生人口之比率。</t>
  </si>
  <si>
    <t>當年內嬰兒出生人數。</t>
    <phoneticPr fontId="1" type="noConversion"/>
  </si>
  <si>
    <t>指婚生嬰兒出生人數。</t>
    <phoneticPr fontId="1" type="noConversion"/>
  </si>
  <si>
    <t>指非婚生嬰兒出生人數。</t>
    <phoneticPr fontId="1" type="noConversion"/>
  </si>
  <si>
    <t>指胎兒出生後即被生父母所遺棄，經他人發現，並由撫養人或兒童福利機構申辦出生登記之嬰兒出生人數。</t>
    <phoneticPr fontId="1" type="noConversion"/>
  </si>
  <si>
    <t>指單胞胎出生人數。</t>
    <phoneticPr fontId="1" type="noConversion"/>
  </si>
  <si>
    <t>指雙胞胎出生人數。</t>
    <phoneticPr fontId="1" type="noConversion"/>
  </si>
  <si>
    <t>指三胞胎以上出生人數。</t>
    <phoneticPr fontId="1" type="noConversion"/>
  </si>
  <si>
    <t>當年內出生嬰兒從母姓人數。</t>
    <phoneticPr fontId="1" type="noConversion"/>
  </si>
  <si>
    <t>0-14歲的原住民人口占總原住民人口之比率。</t>
    <phoneticPr fontId="1" type="noConversion"/>
  </si>
  <si>
    <t>活產嬰兒出生後未滿1歲即死亡之數目。</t>
  </si>
  <si>
    <t>本市平均每一千位活產嬰兒中出生未滿1歲即死亡之人數。</t>
    <phoneticPr fontId="1" type="noConversion"/>
  </si>
  <si>
    <t xml:space="preserve">平均每十萬活產嬰兒數中孕產婦死亡數。
[孕產婦死亡數÷活嬰數(出生人數)]×100,000 </t>
  </si>
  <si>
    <t>假設一出生嬰兒遭受到某一時期之每一年齡組所經驗之死亡風險後，他們所能存活的預期壽命。</t>
  </si>
  <si>
    <t>去除年齡組成影響平均每十萬人口之死亡人數，即各年齡別死亡率乘以標準化人口的比率之總和。</t>
    <phoneticPr fontId="1" type="noConversion"/>
  </si>
  <si>
    <t>去除年齡組成影響平均每十萬人口之惡性腫瘤死亡人數。</t>
    <phoneticPr fontId="1" type="noConversion"/>
  </si>
  <si>
    <t>去除年齡組成影響平均每十萬人口之氣管、支氣管和肺癌死亡人數。</t>
  </si>
  <si>
    <t>去除年齡組成影響平均每十萬人口之肝和肝內膽管癌死亡人數。</t>
  </si>
  <si>
    <t>去除年齡組成影響平均每十萬人口之結腸、直腸和肛門癌死亡人數。</t>
  </si>
  <si>
    <t>去除年齡組成影響平均每十萬人口之胃癌死亡人數。</t>
    <phoneticPr fontId="1" type="noConversion"/>
  </si>
  <si>
    <t>去除年齡組成影響平均每十萬人口之女性乳房癌死亡人數。</t>
  </si>
  <si>
    <t>去除年齡組成影響平均每十萬人口之子宮頸及部位未明示子宮癌死亡人數。</t>
  </si>
  <si>
    <t>去除年齡組成影響平均每十萬人口之心臟疾病（高血壓性疾病除外）死亡人數。</t>
  </si>
  <si>
    <t>去除年齡組成影響平均每十萬人口之腦血管疾病死亡人數。</t>
    <phoneticPr fontId="1" type="noConversion"/>
  </si>
  <si>
    <t>去除年齡組成影響平均每十萬人口之糖尿病死亡人數。</t>
    <phoneticPr fontId="1" type="noConversion"/>
  </si>
  <si>
    <t>去除年齡組成影響平均每十萬人口之肺炎死亡人數。</t>
    <phoneticPr fontId="1" type="noConversion"/>
  </si>
  <si>
    <t>去除年齡組成影響平均每十萬人口之腎炎、腎病症候群及腎病變死亡人數。</t>
  </si>
  <si>
    <t>去除年齡組成影響平均每十萬人口之蓄意自我傷害（自殺）死亡人數。</t>
  </si>
  <si>
    <t>去除年齡組成影響平均每十萬人口之事故傷害死亡人數。</t>
    <phoneticPr fontId="1" type="noConversion"/>
  </si>
  <si>
    <t>去除年齡組成影響平均每十萬人口之慢性下呼吸道疾病死亡人數。</t>
  </si>
  <si>
    <t>去除年齡組成影響平均每十萬人口之慢性肝病及肝硬化死亡人數。</t>
    <phoneticPr fontId="1" type="noConversion"/>
  </si>
  <si>
    <t>去除年齡組成影響平均每十萬人口之高血壓性疾病死亡人數。</t>
  </si>
  <si>
    <t>全年死亡人數與總人口之比。（已完成戶籍註銷之全年死亡人數÷年中人口數）×100,000</t>
  </si>
  <si>
    <t>全年因惡性腫瘤而死亡人數與總人口之比。
（全年因惡性腫瘤而死亡人數÷年中人口數）×100,000</t>
  </si>
  <si>
    <t>全年因氣管、支氣管和肺癌而死亡人數與總人口之比。（全年因氣管、支氣管和肺癌而死亡人數÷年中人口數）×100,000</t>
    <phoneticPr fontId="1" type="noConversion"/>
  </si>
  <si>
    <t>全年因肝和肝內膽管癌而死亡人數與總人口之比。（全年因肝和肝內膽管癌而死亡人數÷年中人口數）×100,000</t>
    <phoneticPr fontId="1" type="noConversion"/>
  </si>
  <si>
    <t>全年因結腸、直腸和肛門癌而死亡人數與總人口之比。（全年因結腸、直腸和肛門癌而死亡人數÷年中人口數）×100,000</t>
    <phoneticPr fontId="1" type="noConversion"/>
  </si>
  <si>
    <t>全年因胃癌而死亡人數與總人口之比。（全年因胃癌而死亡人數÷年中人口數）×100,000</t>
    <phoneticPr fontId="1" type="noConversion"/>
  </si>
  <si>
    <t>全年因女性乳房癌而死亡人數與總人口之比。（全年因女性乳房癌而死亡人數÷年中人口數）×100,000</t>
    <phoneticPr fontId="1" type="noConversion"/>
  </si>
  <si>
    <t>全年因子宮頸及部位未明示子宮癌而死亡人數與總人口之比。（全年因子宮頸及部位未明示子宮癌而死亡人數÷年中人口數）×100,000</t>
    <phoneticPr fontId="1" type="noConversion"/>
  </si>
  <si>
    <t>全年因心臟疾病（高血壓性疾病除外）而死亡人數與總人口之比。[全年因心臟疾病（高血壓性疾病除外）而死亡人數÷年中人口數]×100,000</t>
    <phoneticPr fontId="1" type="noConversion"/>
  </si>
  <si>
    <t>全年因腦血管疾病而死亡人數與總人口之比。（全年因腦血管疾病而死亡人數÷年中人口數）×100,000</t>
    <phoneticPr fontId="1" type="noConversion"/>
  </si>
  <si>
    <t>全年因糖尿病而死亡人數與總人口之比。（全年因糖尿病而死亡人數÷年中人口數）×100,000</t>
    <phoneticPr fontId="1" type="noConversion"/>
  </si>
  <si>
    <t>全年因肺炎而死亡人數與總人口之比。（全年因肺炎 而死亡人數÷年中人口數）×100,000</t>
    <phoneticPr fontId="1" type="noConversion"/>
  </si>
  <si>
    <t>全年因腎炎、腎病症候群及腎病變而死亡人數與總人口之比。（全年因腎炎、腎病症候群及腎病變而死亡人數÷年中人口數）×100,000</t>
    <phoneticPr fontId="1" type="noConversion"/>
  </si>
  <si>
    <t>全年因蓄意自我傷害（自殺）而死亡人數與總人口之比。[全年因蓄意自我傷害（自殺）而死亡人數÷年中人口數]×100,000</t>
    <phoneticPr fontId="1" type="noConversion"/>
  </si>
  <si>
    <t>全年因事故傷害而死亡人數與總人口之比。
（全年因事故傷害而死亡人數÷年中人口數）×100,000</t>
    <phoneticPr fontId="1" type="noConversion"/>
  </si>
  <si>
    <t>全年因慢性下呼吸道疾病而死亡人數與總人口之比。（全年因慢性下呼吸道疾病而死亡人數÷年中人口數）×100,000</t>
    <phoneticPr fontId="1" type="noConversion"/>
  </si>
  <si>
    <t>全年因慢性肝病及肝硬化而死亡人數與總人口之比。（全年因慢性肝病及肝硬化而死亡人數÷年中人口數）×100,000</t>
    <phoneticPr fontId="1" type="noConversion"/>
  </si>
  <si>
    <t>全年因高血壓性疾病而死亡人數與總人口之比。（全年因高血壓性疾病而死亡人數÷年中人口數）×100,000</t>
    <phoneticPr fontId="1" type="noConversion"/>
  </si>
  <si>
    <t>平均死亡年齡。</t>
  </si>
  <si>
    <t>死亡年齡中位數。</t>
  </si>
  <si>
    <t>因癌症死亡之平均年齡。</t>
  </si>
  <si>
    <t>因癌症死亡之年齡中位數。</t>
  </si>
  <si>
    <t>當年新增愛滋病毒感染人數。</t>
    <phoneticPr fontId="1" type="noConversion"/>
  </si>
  <si>
    <t>當年底愛滋病毒感染者存活人數。</t>
    <phoneticPr fontId="1" type="noConversion"/>
  </si>
  <si>
    <t>當年因愛滋病毒感染死亡人數。</t>
    <phoneticPr fontId="1" type="noConversion"/>
  </si>
  <si>
    <t>當年底愛滋病毒發病者存活人數。</t>
    <phoneticPr fontId="1" type="noConversion"/>
  </si>
  <si>
    <t>當年因愛滋病毒發病死亡人數。</t>
    <phoneticPr fontId="1" type="noConversion"/>
  </si>
  <si>
    <t>30~69歲婦女當年曾接受子宮頸抹片篩檢人數。</t>
    <phoneticPr fontId="1" type="noConversion"/>
  </si>
  <si>
    <t>健保特約產檢醫事服務機構申報懷孕婦女產檢服務案件數。</t>
  </si>
  <si>
    <t>（45-69歲婦女近兩年曾接受乳房X光攝影檢查人數）÷（45-69歲婦女人口數）× 100%</t>
  </si>
  <si>
    <t>剖腹生產數占所有生產數之比率。</t>
    <phoneticPr fontId="1" type="noConversion"/>
  </si>
  <si>
    <t>依護理機構分類設置標準等規定成立之產後護理機構數量。</t>
    <phoneticPr fontId="1" type="noConversion"/>
  </si>
  <si>
    <t>依護理機構分類設置標準等規定成立之產後護理機構所提供之病床數。</t>
    <phoneticPr fontId="1" type="noConversion"/>
  </si>
  <si>
    <t>近2年曾接受過大腸癌篩檢之50~69歲人口數/前一年50~69歲年中人口數*100%</t>
    <phoneticPr fontId="1" type="noConversion"/>
  </si>
  <si>
    <t>近2年有抽菸或嚼檳榔習慣且曾接受過口腔癌篩檢之30歲以上人口數/(前一年30歲以上年中人口數*抽菸或嚼檳榔比例)*100%</t>
    <phoneticPr fontId="1" type="noConversion"/>
  </si>
  <si>
    <t>依據老人福利法及老人福利機構設立標準等規定成立之老人長期照護型機構內現有實際照顧人數。</t>
  </si>
  <si>
    <t>全年因結核病而死亡人數與總人口之比。（全年因結核病而死亡人數÷年中人口數）×100,000</t>
    <phoneticPr fontId="1" type="noConversion"/>
  </si>
  <si>
    <t>在一段時間內，去除年齡組成影響每十萬罹癌可能的族群人數中新罹癌的人數。</t>
    <phoneticPr fontId="1" type="noConversion"/>
  </si>
  <si>
    <t>健保平均每十萬人口門診、住院就診率(門診、住院患者人數 / 年中人口數* 100,000)</t>
    <phoneticPr fontId="1" type="noConversion"/>
  </si>
  <si>
    <t>健保平均每十萬0-14歲年齡組人口門診、住院就診率(0-14歲年齡組門診、住院患者人數 / 年中0-14歲年齡組人口數* 100,000)</t>
    <phoneticPr fontId="1" type="noConversion"/>
  </si>
  <si>
    <t>健保平均每十萬15-29歲年齡組人口門診、住院就診率(15-29歲年齡組門診、住院患者人數 / 年中15-29歲年齡組人口數* 100,000)</t>
    <phoneticPr fontId="1" type="noConversion"/>
  </si>
  <si>
    <t>健保平均每十萬30-44歲年齡組人口門診、住院就診率(30-44歲年齡組門診、住院患者人數 / 年中30-44歲年齡組人口數* 100,000)</t>
    <phoneticPr fontId="1" type="noConversion"/>
  </si>
  <si>
    <t>健保平均每十萬45-59歲年齡組人口門診、住院就診率(45-59歲年齡組門診、住院患者人數 / 年中45-59歲年齡組人口數* 100,000)</t>
    <phoneticPr fontId="1" type="noConversion"/>
  </si>
  <si>
    <t>健保平均每十萬60-74歲年齡組人口門診、住院就診率(60-74歲年齡組門診、住院患者人數 / 年中60-74歲年齡組人口數* 100,000)</t>
    <phoneticPr fontId="1" type="noConversion"/>
  </si>
  <si>
    <t>健保平均每十萬75歲以上年齡組人口門診、住院就診率(75歲以上年齡組門診、住院患者人數 / 年中75歲以上年齡組人口數* 100,000)</t>
    <phoneticPr fontId="1" type="noConversion"/>
  </si>
  <si>
    <t>高級中等學校學生視力不良人數/高級中等學校學生數*100%。視力不良指一眼視力在0.9以下。</t>
    <phoneticPr fontId="1" type="noConversion"/>
  </si>
  <si>
    <t>高級中等學校普通科學生視力不良人數/普通科學生數*100%。視力不良指一眼視力在0.9以下。</t>
    <phoneticPr fontId="1" type="noConversion"/>
  </si>
  <si>
    <t>高級中等學校綜合高中學生視力不良人數/綜合高中學生數*100%。視力不良指一眼視力在0.9以下。</t>
    <phoneticPr fontId="1" type="noConversion"/>
  </si>
  <si>
    <t>高級中等學校專業群(職業)科學生視力不良人數/專業群(職業)科學生數*100%。視力不良指一眼視力在0.9以下。</t>
    <phoneticPr fontId="1" type="noConversion"/>
  </si>
  <si>
    <t>高級中等學校實用技能學程學生視力不良人數/實用技能學程學生數*100%。視力不良指一眼視力在0.9以下。</t>
    <phoneticPr fontId="1" type="noConversion"/>
  </si>
  <si>
    <t>高級中等學校進修部(學校)學生視力不良人數/進修部(學校)學生數*100%。視力不良指一眼視力在0.9以下。</t>
    <phoneticPr fontId="1" type="noConversion"/>
  </si>
  <si>
    <t>國中學生視力不良人數/國中學生數*100%。視力不良指一眼視力在0.9以下。</t>
    <phoneticPr fontId="1" type="noConversion"/>
  </si>
  <si>
    <t>國小學生視力不良人數/國小學生數*100%。視力不良指一眼視力在0.9以下。</t>
    <phoneticPr fontId="1" type="noConversion"/>
  </si>
  <si>
    <t>外籍勞工接受健康檢查的總人數。</t>
  </si>
  <si>
    <t>外籍勞工健康檢查的合格人數。</t>
    <phoneticPr fontId="1" type="noConversion"/>
  </si>
  <si>
    <t>外籍勞工健康檢查的不合格人數。</t>
    <phoneticPr fontId="1" type="noConversion"/>
  </si>
  <si>
    <t>從以前到現在吸菸累計超過100支，且最近30天內曾經使用菸品者占18歲以上總人口數之百分比。</t>
    <phoneticPr fontId="1" type="noConversion"/>
  </si>
  <si>
    <t>指15歲以上識字人口占15歲以上總人口之比率。</t>
  </si>
  <si>
    <t>15歲以上人口受高級中等學校及以下教育程度者占15歲以上人口數百分比。</t>
    <phoneticPr fontId="1" type="noConversion"/>
  </si>
  <si>
    <t>15歲以上人口受專科教育程度者占15歲以上人口數百分比。</t>
    <phoneticPr fontId="1" type="noConversion"/>
  </si>
  <si>
    <t>15歲以上人口受大學教育程度者占15歲以上人口數百分比。</t>
    <phoneticPr fontId="1" type="noConversion"/>
  </si>
  <si>
    <t>15歲以上人口受研究所教育程度者占15歲以上人口數百分比。</t>
    <phoneticPr fontId="1" type="noConversion"/>
  </si>
  <si>
    <t>15歲以上人口受碩士教育程度者占15歲以上人口數百分比。</t>
    <phoneticPr fontId="1" type="noConversion"/>
  </si>
  <si>
    <t>15歲以上人口受博士教育程度者占15歲以上人口數百分比。</t>
    <phoneticPr fontId="1" type="noConversion"/>
  </si>
  <si>
    <t>公私立各級學校編制內現有教師(含校長)數。</t>
    <phoneticPr fontId="1" type="noConversion"/>
  </si>
  <si>
    <t>各公私立大專院校之教師數(含校長)占公私立各級學校教師人數百分比。</t>
    <phoneticPr fontId="1" type="noConversion"/>
  </si>
  <si>
    <t>各公私立特殊學校之教師數(含校長)占公私立各級學校教師人數百分比。</t>
    <phoneticPr fontId="1" type="noConversion"/>
  </si>
  <si>
    <t>各公私立國中之教師數(含校長)占公私立各級學校教師人數百分比。</t>
    <phoneticPr fontId="1" type="noConversion"/>
  </si>
  <si>
    <t>各公私立國小之教師數(含校長)占公私立各級學校教師人數百分比。</t>
    <phoneticPr fontId="1" type="noConversion"/>
  </si>
  <si>
    <t>園長數、教師數、教保員人數及助理教保員人數。</t>
    <phoneticPr fontId="1" type="noConversion"/>
  </si>
  <si>
    <t>公私立各級學校學生數。</t>
    <phoneticPr fontId="1" type="noConversion"/>
  </si>
  <si>
    <t>各公私立大專院校之學生數占公私立各級學校學生數百分比。</t>
    <phoneticPr fontId="1" type="noConversion"/>
  </si>
  <si>
    <t>各公私立高級中等學校之學生數占公私立各級學校學生數百分比。</t>
    <phoneticPr fontId="1" type="noConversion"/>
  </si>
  <si>
    <t>各公私立高級中等學校普通科之學生數占公私立各級學校學生數百分比。</t>
    <phoneticPr fontId="1" type="noConversion"/>
  </si>
  <si>
    <t>各公私立高級中等學校綜合高中之學生數占公私立各級學校學生數百分比。</t>
    <phoneticPr fontId="1" type="noConversion"/>
  </si>
  <si>
    <t>各公私立高級中等學校專業群(職業)科之學生數占公私立各級學校學生數百分比。</t>
    <phoneticPr fontId="1" type="noConversion"/>
  </si>
  <si>
    <t>各公私立高級中等學校實用技能學程之學生數占公私立各級學校學生數百分比。</t>
    <phoneticPr fontId="1" type="noConversion"/>
  </si>
  <si>
    <t>各公私立高級中等學校進修部(學校)之學生數占公私立各級學校學生數百分比。</t>
    <phoneticPr fontId="1" type="noConversion"/>
  </si>
  <si>
    <t>各公私立特殊學校之學生數占公私立各級學校學生數百分比。</t>
    <phoneticPr fontId="1" type="noConversion"/>
  </si>
  <si>
    <t>各公私立國中之學生數占公私立各級學校學生數百分比。</t>
    <phoneticPr fontId="1" type="noConversion"/>
  </si>
  <si>
    <t>各公私立國小之學生數占公私立各級學校學生數百分比。</t>
    <phoneticPr fontId="1" type="noConversion"/>
  </si>
  <si>
    <t>各公私立國中補校之學生數占公私立各級學校學生數百分比。</t>
    <phoneticPr fontId="1" type="noConversion"/>
  </si>
  <si>
    <t>各公私立國小補校之學生數占公私立各級學校學生數百分比。</t>
    <phoneticPr fontId="1" type="noConversion"/>
  </si>
  <si>
    <t>各公私立幼兒園之幼生數。</t>
  </si>
  <si>
    <t>公私立各級學校原住民學生數。</t>
    <phoneticPr fontId="1" type="noConversion"/>
  </si>
  <si>
    <t>各公私立高級中等學校之原住民學生數占公私立各級學校原住民學生數百分比。</t>
    <phoneticPr fontId="1" type="noConversion"/>
  </si>
  <si>
    <t>各公私立高級中等學校普通科之原住民學生數占公私立各級學校原住民學生數百分比。</t>
    <phoneticPr fontId="1" type="noConversion"/>
  </si>
  <si>
    <t>各公私立高級中等學校綜合高中之原住民學生數占公私立各級學校原住民學生數百分比。</t>
    <phoneticPr fontId="1" type="noConversion"/>
  </si>
  <si>
    <t>各公私立高級中等學校專業群(職業)科之原住民學生數占公私立各級學校原住民學生數百分比。</t>
    <phoneticPr fontId="1" type="noConversion"/>
  </si>
  <si>
    <t>各公私立高級中等學校實用技能學程之原住民學生數占公私立各級學校原住民學生數百分比。</t>
    <phoneticPr fontId="1" type="noConversion"/>
  </si>
  <si>
    <t>各公私立高級中等學校進修部(學校)之原住民學生數占公私立各級學校原住民學生數百分比。</t>
    <phoneticPr fontId="1" type="noConversion"/>
  </si>
  <si>
    <t>各公私立國中之原住民學生數占公私立各級學校原住民學生數百分比。</t>
    <phoneticPr fontId="1" type="noConversion"/>
  </si>
  <si>
    <t>各公私立國小之原住民學生數占公私立各級學校原住民學生數百分比。</t>
    <phoneticPr fontId="1" type="noConversion"/>
  </si>
  <si>
    <t>各公私立國中補校之原住民學生數占公私立各級學校原住民學生數百分比。</t>
    <phoneticPr fontId="1" type="noConversion"/>
  </si>
  <si>
    <t>各公私立國小補校之原住民學生數占公私立各級學校原住民學生數百分比。</t>
    <phoneticPr fontId="1" type="noConversion"/>
  </si>
  <si>
    <t>參與原住民族部落大學之人次。</t>
    <phoneticPr fontId="1" type="noConversion"/>
  </si>
  <si>
    <t>係指就讀國中小學生父母中之1人持有有效外僑居留證、永久居留證或已歸化取得我國國籍之外籍配偶，以及申請入境停留、居留及定居之大陸(含港澳)配偶。</t>
    <phoneticPr fontId="1" type="noConversion"/>
  </si>
  <si>
    <t>新住民子女國中學生數占國中小新住民子女學生數百分比。</t>
    <phoneticPr fontId="1" type="noConversion"/>
  </si>
  <si>
    <t>新住民子女國小學生數占國中小新住民子女學生數百分比。</t>
    <phoneticPr fontId="1" type="noConversion"/>
  </si>
  <si>
    <t>公私立高級中等學校以下學校身心障礙學生數。</t>
    <phoneticPr fontId="1" type="noConversion"/>
  </si>
  <si>
    <t>高中身心障礙學生數占身心障礙學生數百分比。</t>
    <phoneticPr fontId="1" type="noConversion"/>
  </si>
  <si>
    <t>高職身心障礙學生數占身心障礙學生數百分比。</t>
    <phoneticPr fontId="1" type="noConversion"/>
  </si>
  <si>
    <t>國中身心障礙學生數占身心障礙學生數百分比。</t>
    <phoneticPr fontId="1" type="noConversion"/>
  </si>
  <si>
    <t>國小身心障礙學生數占身心障礙學生數百分比。</t>
    <phoneticPr fontId="1" type="noConversion"/>
  </si>
  <si>
    <t>學前身心障礙學生數占身心障礙學生數百分比。</t>
    <phoneticPr fontId="1" type="noConversion"/>
  </si>
  <si>
    <t>指國中小學生未經請假、不明原因未到校上課達3日以上或轉學生未向轉入學校報到者。</t>
    <phoneticPr fontId="1" type="noConversion"/>
  </si>
  <si>
    <t>國中中途輟學學生人數占國中小中途輟學學生人數百分比。</t>
    <phoneticPr fontId="1" type="noConversion"/>
  </si>
  <si>
    <t>國小中途輟學學生人數占國中小中途輟學學生人數百分比。</t>
    <phoneticPr fontId="1" type="noConversion"/>
  </si>
  <si>
    <t>依高雄市公私立各級學校學生家長會設置自治條例成立之高級中等以下學校家長會長人數。</t>
    <phoneticPr fontId="1" type="noConversion"/>
  </si>
  <si>
    <t>依高雄市公私立各級學校學生家長會設置自治條例成立之高級中等以下學校家長代表大會人數。</t>
    <phoneticPr fontId="1" type="noConversion"/>
  </si>
  <si>
    <t>依高雄市公私立各級學校學生家長會設置自治條例成立之高級中等以下學校家長會委員人數。</t>
    <phoneticPr fontId="1" type="noConversion"/>
  </si>
  <si>
    <t>參與自辦或委辦社區大學之人次。</t>
  </si>
  <si>
    <t>參與各區樂齡學習中心舉辦活動之人次。</t>
    <phoneticPr fontId="1" type="noConversion"/>
  </si>
  <si>
    <t>資料標準週內年滿15歲可以工作之民間人口，包括就業者與失業者。</t>
  </si>
  <si>
    <t>教育程度為國中及以下之勞動力人口占勞動力人口百分比。</t>
    <phoneticPr fontId="1" type="noConversion"/>
  </si>
  <si>
    <t>教育程度為高中(職)之勞動力人口占勞動力人口百分比。</t>
    <phoneticPr fontId="1" type="noConversion"/>
  </si>
  <si>
    <t>教育程度為大專及以上之勞動力人口占勞動力人口百分比。</t>
    <phoneticPr fontId="1" type="noConversion"/>
  </si>
  <si>
    <t>係指勞動力占15歲以上民間人口之百分比。（勞動力人口數／15歲以上民間人口數）×100</t>
    <phoneticPr fontId="1" type="noConversion"/>
  </si>
  <si>
    <t>國中及以下程度者之勞動力參與率。
（國中及以下勞動力人口數／國中及以下15歲以上民間人口數）×100</t>
  </si>
  <si>
    <t>高中(職)程度者之勞動力參與率。
（高中(職)勞動力人口數／高中(職)15歲以上民間人口數）×100</t>
  </si>
  <si>
    <t>大專及以上程度者之勞動力參與率。
（大專及以上勞動力人口數／大專及以上15歲以上民間人口數）×100</t>
  </si>
  <si>
    <t>15-24歲勞動力者佔15-24歲民間人口之百分比。(15-24歲勞動力人口數/15-24歲民間人口數)*100</t>
    <phoneticPr fontId="1" type="noConversion"/>
  </si>
  <si>
    <t>25-29歲勞動力者佔25-29歲民間人口之百分比。(25-29歲勞動力人口數/25-29歲民間人口數)*100</t>
    <phoneticPr fontId="1" type="noConversion"/>
  </si>
  <si>
    <t>30-34歲勞動力者佔30-34歲民間人口之百分比。(30-34歲勞動力人口數/30-34歲民間人口數)*100</t>
    <phoneticPr fontId="1" type="noConversion"/>
  </si>
  <si>
    <t>35-39歲勞動力者佔35-39歲民間人口之百分比。(35-39歲勞動力人口數/35-39歲民間人口數)*100</t>
    <phoneticPr fontId="1" type="noConversion"/>
  </si>
  <si>
    <t>40-44歲勞動力者佔40-44歲民間人口之百分比。(40-44歲勞動力人口數/40-44歲民間人口數)*100</t>
    <phoneticPr fontId="1" type="noConversion"/>
  </si>
  <si>
    <t>45-49歲勞動力者佔45-49歲民間人口之百分比。(45-49歲勞動力人口數/45-49歲民間人口數)*100</t>
    <phoneticPr fontId="1" type="noConversion"/>
  </si>
  <si>
    <t>50-54歲勞動力者佔50-54歲民間人口之百分比。(50-54歲勞動力人口數/50-54歲民間人口數)*100</t>
    <phoneticPr fontId="1" type="noConversion"/>
  </si>
  <si>
    <t>55-59歲勞動力者佔55-59歲民間人口之百分比。(55-59歲勞動力人口數/55-59歲民間人口數)*100</t>
    <phoneticPr fontId="1" type="noConversion"/>
  </si>
  <si>
    <t>60-64歲勞動力者佔60-64歲民間人口之百分比。(60-64歲勞動力人口數/60-64歲民間人口數)*100</t>
    <phoneticPr fontId="1" type="noConversion"/>
  </si>
  <si>
    <t>65歲以上歲勞動力者佔65歲以上歲民間人口之百分比。(65歲以上歲勞動力人口數/65歲以上歲民間人口數)*100</t>
    <phoneticPr fontId="1" type="noConversion"/>
  </si>
  <si>
    <t>資料標準週內年滿15歲且符合下列情形之一者：(1)從事有酬工作（不論時數多寡），或每週工作 15 小時以上之無酬家屬工作者；(2)有工作而未做之有酬工作者；(3)已受僱用領有報酬但因故未開始工作者。</t>
  </si>
  <si>
    <t>男、女性就業者占就業人數百分比。</t>
    <phoneticPr fontId="1" type="noConversion"/>
  </si>
  <si>
    <t>行業為農、林、漁、牧業之就業者占就業人數百分比。</t>
    <phoneticPr fontId="1" type="noConversion"/>
  </si>
  <si>
    <t>行業為礦業及土石採取業之就業者占就業人數百分比。</t>
    <phoneticPr fontId="1" type="noConversion"/>
  </si>
  <si>
    <t>行業為製造業之就業者占就業人數百分比。</t>
    <phoneticPr fontId="1" type="noConversion"/>
  </si>
  <si>
    <t>行業為電力及燃氣供應業之就業者占就業人數百分比。</t>
    <phoneticPr fontId="1" type="noConversion"/>
  </si>
  <si>
    <t>行業為用水供應及汙染整治業之就業者占就業人數百分比。</t>
    <phoneticPr fontId="1" type="noConversion"/>
  </si>
  <si>
    <t>行業為營業工程業之就業者占就業人數百分比。</t>
    <phoneticPr fontId="1" type="noConversion"/>
  </si>
  <si>
    <t>行業為批發及零售業之就業者占就業人數百分比。</t>
    <phoneticPr fontId="1" type="noConversion"/>
  </si>
  <si>
    <t>行業為運輸及倉儲業之就業者占就業人數百分比。</t>
    <phoneticPr fontId="1" type="noConversion"/>
  </si>
  <si>
    <t>行業為住宿及餐飲業之就業者占就業人數百分比。</t>
    <phoneticPr fontId="1" type="noConversion"/>
  </si>
  <si>
    <t>行業為出版、影音製作、傳播及資通訊服務業之就業者占就業人數百分比。</t>
    <phoneticPr fontId="1" type="noConversion"/>
  </si>
  <si>
    <t>行業為金融及保險業之就業者占就業人數百分比。</t>
    <phoneticPr fontId="1" type="noConversion"/>
  </si>
  <si>
    <t>行業為不動產業之就業者占就業人數百分比。</t>
    <phoneticPr fontId="1" type="noConversion"/>
  </si>
  <si>
    <t>行業為專業、科學及技術服務業之就業者占就業人數百分比。</t>
    <phoneticPr fontId="1" type="noConversion"/>
  </si>
  <si>
    <t>行業為支援服務業之就業者占就業人數百分比。</t>
    <phoneticPr fontId="1" type="noConversion"/>
  </si>
  <si>
    <t>行業為公共行政及國防；強制性社會安全之就業者占就業人數百分比。</t>
    <phoneticPr fontId="1" type="noConversion"/>
  </si>
  <si>
    <t>行業為教育業之就業者占就業人數百分比。</t>
    <phoneticPr fontId="1" type="noConversion"/>
  </si>
  <si>
    <t>行業為醫療保健及社會工作服務業之就業者占就業人數百分比。</t>
    <phoneticPr fontId="1" type="noConversion"/>
  </si>
  <si>
    <t>行業為藝術、娛樂及休閒服務業之就業者占就業人數百分比。</t>
    <phoneticPr fontId="1" type="noConversion"/>
  </si>
  <si>
    <t>行業為其他服務業之就業者占就業人數百分比。</t>
    <phoneticPr fontId="1" type="noConversion"/>
  </si>
  <si>
    <t>職業為民意代表、主管及經理人員之就業者占就業人數百分比。</t>
  </si>
  <si>
    <t>職業為專業人員 之就業者占就業人數百分比。</t>
  </si>
  <si>
    <t>職業為技術員及助理專業人員之就業者占就業人數百分比。</t>
  </si>
  <si>
    <t>職業為事務支援人員之就業者占就業人數百分比。</t>
  </si>
  <si>
    <t>職業為服務及銷售工作人員之就業者占就業人數百分比。</t>
  </si>
  <si>
    <t>職業為農、林、漁、牧業生產人員之就業者占就業人數百分比。</t>
  </si>
  <si>
    <t>職業為技藝有關工作人員、機械設備操作及勞力工之就業者占就業人數百分比。</t>
  </si>
  <si>
    <t>從業身分為雇主之就業者占就業人數百分比。</t>
  </si>
  <si>
    <t>從業身分為自營工作者之就業者占就業人數百分比。</t>
  </si>
  <si>
    <t>從業身分為受私人僱用之就業者占就業人數百分比。</t>
  </si>
  <si>
    <t>從業身分為受政府僱用之就業者占就業人數百分比。</t>
  </si>
  <si>
    <t>從業身分為無酬家屬工作者之就業者占就業人數百分比。</t>
  </si>
  <si>
    <t>凡年滿20歲以上憑國民身分證、軍人身分證、外籍人士居留證、護照、服務機關之證件等，向本府財政局所屬動產質借所以物品質當之人次。</t>
    <phoneticPr fontId="1" type="noConversion"/>
  </si>
  <si>
    <t>職業為民意代表、行政主管、企業管理、經理人員者，向本府財政局所屬動產質借所以物品質當之人次。</t>
  </si>
  <si>
    <t>職業為專業人員者，向本府財政局所屬動產質借所以物品質當之人次。</t>
  </si>
  <si>
    <t>職業為技術員及助理專業人員者，向本府財政局所屬動產質借所以物品質當之人次。</t>
  </si>
  <si>
    <t>職業為事務工作人員者，向本府財政局所屬動產質借所以物品質當之人次。</t>
  </si>
  <si>
    <t>職業為服務工作人員及售貨員者，向本府財政局所屬動產質借所以物品質當之人次。</t>
  </si>
  <si>
    <t>職業為農林漁牧業工作人員者，向本府財政局所屬動產質借所以物品質當之人次。</t>
  </si>
  <si>
    <t>職業為技術工及有關工作人員者，向本府財政局所屬動產質借所以物品質當之人次。</t>
  </si>
  <si>
    <t>職業為機器設備操作工及組裝工者，向本府財政局所屬動產質借所以物品質當之人次。</t>
  </si>
  <si>
    <t>職業為非技術工及體力工者，向本府財政局所屬動產質借所以物品質當之人次。</t>
  </si>
  <si>
    <t>職業為現役軍人者，向本府財政局所屬動產質借所以物品質當之人次。</t>
  </si>
  <si>
    <t>職業為其他者，向本府財政局所屬動產質借所以物品質當之人次。</t>
    <phoneticPr fontId="1" type="noConversion"/>
  </si>
  <si>
    <t>20-30歲以下者，向本府財政局所屬動產質借所以物品質當之人次。</t>
  </si>
  <si>
    <t>31-40歲以下者，向本府財政局所屬動產質借所以物品質當之人次。</t>
  </si>
  <si>
    <t>41-50歲以下者，向本府財政局所屬動產質借所以物品質當之人次。</t>
  </si>
  <si>
    <t>51-60歲以下者，向本府財政局所屬動產質借所以物品質當之人次。</t>
  </si>
  <si>
    <t>60歲以上者，向本府財政局所屬動產質借所以物品質當之人次。</t>
  </si>
  <si>
    <t>實際從事旅行業務之旅行社員工人數。</t>
  </si>
  <si>
    <t>依據地政士法暨其施行細則所辦理之地政士開業人數。</t>
    <phoneticPr fontId="1" type="noConversion"/>
  </si>
  <si>
    <t>依建築師法規定取得建築師證書，並領有政府核發開業證書，或建築師法執行前，領有建築師甲等、乙等開業證書者人數。</t>
    <phoneticPr fontId="1" type="noConversion"/>
  </si>
  <si>
    <t>建築師法施行前領有建築師甲等開業證書者。</t>
    <phoneticPr fontId="1" type="noConversion"/>
  </si>
  <si>
    <t>建築師法施行前領有建築師乙等開業證書者。</t>
    <phoneticPr fontId="1" type="noConversion"/>
  </si>
  <si>
    <t>依漁船船員管理規則申請漁船船員手冊人數。</t>
    <phoneticPr fontId="1" type="noConversion"/>
  </si>
  <si>
    <t>因繼承辦理所有權移轉登記取得不動產所有權者之人數。</t>
    <phoneticPr fontId="1" type="noConversion"/>
  </si>
  <si>
    <t>位於本市之加工出口區(含楠梓園區、高雄園區)職員人數。</t>
    <phoneticPr fontId="1" type="noConversion"/>
  </si>
  <si>
    <t>加工出口區楠梓園區之職員人數。</t>
    <phoneticPr fontId="1" type="noConversion"/>
  </si>
  <si>
    <t>加工出口區高雄園區之職員人數。</t>
    <phoneticPr fontId="1" type="noConversion"/>
  </si>
  <si>
    <t>位於本市之加工出口區(含楠梓園區、高雄園區)工人人數。</t>
    <phoneticPr fontId="1" type="noConversion"/>
  </si>
  <si>
    <t>加工出口區楠梓園區之工人人數。</t>
    <phoneticPr fontId="1" type="noConversion"/>
  </si>
  <si>
    <t>加工出口區高雄園區之工人人數。</t>
    <phoneticPr fontId="1" type="noConversion"/>
  </si>
  <si>
    <t>位於本市之加工出口區(含楠梓園區、高雄園區)區內事業受僱職員人數。</t>
    <phoneticPr fontId="1" type="noConversion"/>
  </si>
  <si>
    <t>加工出口區楠梓園區區內事業受僱職員人數。</t>
    <phoneticPr fontId="1" type="noConversion"/>
  </si>
  <si>
    <t>加工出口區高雄園區區內事業受僱職員人數。</t>
    <phoneticPr fontId="1" type="noConversion"/>
  </si>
  <si>
    <t>位於本市之加工出口區(含楠梓園區、高雄園區)區內事業受僱工人人數。</t>
    <phoneticPr fontId="1" type="noConversion"/>
  </si>
  <si>
    <t>加工出口區楠梓園區區內事業受僱工人人數。</t>
    <phoneticPr fontId="1" type="noConversion"/>
  </si>
  <si>
    <t>加工出口區高雄園區區內事業受僱工人人數。</t>
    <phoneticPr fontId="1" type="noConversion"/>
  </si>
  <si>
    <t>位於本市之加工出口區(含楠梓園區、高雄園區)區內事業原住民受僱人數。</t>
    <phoneticPr fontId="1" type="noConversion"/>
  </si>
  <si>
    <t>加工出口區楠梓園區區內事業原住民受僱人數。</t>
    <phoneticPr fontId="1" type="noConversion"/>
  </si>
  <si>
    <t>加工出口區高雄園區區內事業原住民受僱人數。</t>
    <phoneticPr fontId="1" type="noConversion"/>
  </si>
  <si>
    <t>依據整合住宅補貼實施方案，經本府都市發展局核定租金補貼戶數。</t>
    <phoneticPr fontId="1" type="noConversion"/>
  </si>
  <si>
    <t>依據整合住宅補貼實施方案，經本府都市發展局核定購置住宅貸款利息補貼戶數。</t>
    <phoneticPr fontId="1" type="noConversion"/>
  </si>
  <si>
    <t>依據整合住宅補貼實施方案，經本府都市發展局核定修繕住宅貸款利息補貼戶數。</t>
    <phoneticPr fontId="1" type="noConversion"/>
  </si>
  <si>
    <t>1.產業外籍勞工人數是指外國人受聘僱從事就業服務法第46條第1項第8款及第10款規定之海洋漁撈工作、製造工作、營造工作、屠宰工作之人數。
2.社福外籍勞工人數是指外國人受聘僱從事就業服務法第46條第1項第9款規定之家庭幫傭工作、機構看護工作、家庭看護工作、外展看護工作之人數。</t>
  </si>
  <si>
    <t>實際進用身心障礙者之人數，以當年12月1日參加公勞保人數為準，但被裁減、資遣或退休而仍參加保險者不予計列。</t>
    <phoneticPr fontId="1" type="noConversion"/>
  </si>
  <si>
    <t>失業者係指在資料標準週內年滿15歲同時具有下列條件者：(1)無工作；(2)隨時可以工作；(3)正在尋找工作或已找工作在等待結果。此外，尚包括等待恢復工作者及找到職業而未開始工作亦無報酬者。</t>
    <phoneticPr fontId="1" type="noConversion"/>
  </si>
  <si>
    <t>指失業人口占勞動力之百分比。（失業人口數／勞動力人口數）×100</t>
    <phoneticPr fontId="1" type="noConversion"/>
  </si>
  <si>
    <t>國中及以下程度者之失業率。
（國中及以下失業人口數／國中及以下勞動力人口數）×100</t>
  </si>
  <si>
    <t>高中(職)程度者之失業率。
（高中(職)失業人口數／高中(職)勞動力人口數）×100</t>
  </si>
  <si>
    <t>大專及以上程度者之失業率。
（大專及以上失業人口數／大專及以上勞動力人口數）×100</t>
    <phoneticPr fontId="1" type="noConversion"/>
  </si>
  <si>
    <t>15-24歲勞動人口之失業率。(15-24歲失業人口數/15-24歲勞動力人口數*100)</t>
  </si>
  <si>
    <t>25-29歲勞動人口之失業率。(25-29歲失業人口數/25-29歲勞動力人口數*100)</t>
  </si>
  <si>
    <t>30-34歲勞動人口之失業率。(30-34歲失業人口數/30-34歲勞動力人口數*100)</t>
  </si>
  <si>
    <t>35-39歲勞動人口之失業率。(35-39歲失業人口數/35-39歲勞動力人口數*100)</t>
  </si>
  <si>
    <t>40-44歲勞動人口之失業率。(40-44歲失業人口數/40-44歲勞動力人口數*100)</t>
  </si>
  <si>
    <t>45-49歲勞動人口之失業率。(45-49歲失業人口數/45-49歲勞動力人口數*100)</t>
  </si>
  <si>
    <t>50-54歲勞動人口之失業率。(50-54歲失業人口數/50-54歲勞動力人口數*100)</t>
  </si>
  <si>
    <t>55-59歲勞動人口之失業率。(55-59歲失業人口數/55-59歲勞動力人口數*100)</t>
  </si>
  <si>
    <t>60-64歲勞動人口之失業率。(60-64歲失業人口數/60-64歲勞動力人口數*100)</t>
  </si>
  <si>
    <t>65歲以上歲勞動人口之失業率。(65歲以上歲失業人口數/65歲以上歲勞動力人口數*100)</t>
  </si>
  <si>
    <t>凡在資料標準週內，年滿15歲，不屬勞動力之民間人口， 包括因就學、料理家務、衰老、殘障、想工作而未去尋找工作及因其他原因而 未去工作亦未找工作者。</t>
    <phoneticPr fontId="1" type="noConversion"/>
  </si>
  <si>
    <t>男、女性非勞動人口占比。</t>
    <phoneticPr fontId="1" type="noConversion"/>
  </si>
  <si>
    <t>非勞動力人口中想工作而未找工作且隨時可以開始工作人口占非勞動力人口百分比。</t>
    <phoneticPr fontId="1" type="noConversion"/>
  </si>
  <si>
    <t>非勞動力人口中求學及準備升學人口占非勞動力人口百分比。</t>
    <phoneticPr fontId="1" type="noConversion"/>
  </si>
  <si>
    <t>非勞動力人口中料理家務 人口占非勞動力人口百分比。</t>
    <phoneticPr fontId="1" type="noConversion"/>
  </si>
  <si>
    <t>非勞動力人口中高齡、身心障礙人口占非勞動力人口百分比。</t>
    <phoneticPr fontId="1" type="noConversion"/>
  </si>
  <si>
    <t>非勞動力人口中其他人口占非勞動力人口百分比。</t>
    <phoneticPr fontId="1" type="noConversion"/>
  </si>
  <si>
    <t>係指具有工作能力者，前往本府就業服務機構登記求職，或自行於台灣就業通登錄求職之人數。</t>
    <phoneticPr fontId="1" type="noConversion"/>
  </si>
  <si>
    <t>除新登記者外，求職登記或登錄仍處於有效期限內，市府仍需予以推介輔導者，其中經介紹成功或自行就業之人數。</t>
    <phoneticPr fontId="1" type="noConversion"/>
  </si>
  <si>
    <t>被保險人因非自願離職，符合申請就業保險失業給付之勞工，親自向公立就業服務機構辦理求職登記，14日內仍無法推介就業或安排職業訓練者，經核定確認符合請領資格首次給付之人數。</t>
    <phoneticPr fontId="1" type="noConversion"/>
  </si>
  <si>
    <t>係指接受職業訓練之受訓學員中結訓人數，僅包含接受訓練之失業者。</t>
    <phoneticPr fontId="1" type="noConversion"/>
  </si>
  <si>
    <t>前往本府原住民就業服務站登記求職人數。</t>
    <phoneticPr fontId="1" type="noConversion"/>
  </si>
  <si>
    <t>指實際參與勞資爭議之勞工人數。</t>
  </si>
  <si>
    <t>指以勞工身分加入工會者。</t>
  </si>
  <si>
    <t>申請本市勞工權益基金補助人數。</t>
    <phoneticPr fontId="1" type="noConversion"/>
  </si>
  <si>
    <t>本市勞工權益基金補助經費。</t>
    <phoneticPr fontId="1" type="noConversion"/>
  </si>
  <si>
    <t>本市勞工權益基金管理會委員人數。</t>
    <phoneticPr fontId="1" type="noConversion"/>
  </si>
  <si>
    <t>辦理身心障礙者就業促進業務所運用人力。</t>
    <phoneticPr fontId="1" type="noConversion"/>
  </si>
  <si>
    <t>參與本市身心障礙者職業輔導評量服務之個案人數。</t>
    <phoneticPr fontId="1" type="noConversion"/>
  </si>
  <si>
    <t>參加本市身心障礙者職業訓練人數。</t>
    <phoneticPr fontId="1" type="noConversion"/>
  </si>
  <si>
    <t>指男、女性經濟戶長占比。經濟戶長指 (1)戶內成員中，收入最多且負責維持家庭主要生計者;(2)如某成員收入雖較其他成員為多，但並未負擔家庭主要生計，不視為經濟戶長，而以收入次多且負擔家庭主要 生計者為經濟戶長;(3)若該戶內有二人以上，其收入相若，且負擔家計 之重要性亦相差無幾，則以年長者為經濟戶長;(4)如該戶各成員均無職業又無收入，則以戶籍戶長為經濟戶長。</t>
    <phoneticPr fontId="1" type="noConversion"/>
  </si>
  <si>
    <t>指將全市家庭依每戶之可支配所得由小至大排序後，按戶數分為5等分第一分位組經濟戶長人數。註:每戶可支配所得指每戶總所得當中，扣除掉各種稅賦之後，可以自行支配如何使用的所得。</t>
    <phoneticPr fontId="1" type="noConversion"/>
  </si>
  <si>
    <t>指將全市家庭依每戶之可支配所得由小至大排序後，按戶數分為5等分第二分位組經濟戶長人數。註:每戶可支配所得指每戶 總所得當中，扣除掉各種稅賦之後，可以自行支配如何使用的所得。</t>
    <phoneticPr fontId="1" type="noConversion"/>
  </si>
  <si>
    <t>指將全市家庭依每戶之可支配所得由小至大排序後，按戶數分為5等分第三分位組經濟戶長人數。註:每戶可支配所得指每戶 總所得當中，扣除掉各種稅賦之後，可以自行支配如何使用的所得。</t>
    <phoneticPr fontId="1" type="noConversion"/>
  </si>
  <si>
    <t>指將全市家庭依每戶之可支配所得由小至大排序後，按戶數分為5等分第四分位組經濟戶長人數。註:每戶可支配所得指每戶 總所得當中，扣除掉各種稅賦之後，可以自行支配如何使用的所得。</t>
    <phoneticPr fontId="1" type="noConversion"/>
  </si>
  <si>
    <t>指將全市家庭依每戶之可支配所得由小至大排序後，按戶數分為5等分第五分位組經濟戶長人數。註:每戶可支配所得指每戶 總所得當中，扣除掉各種稅賦之後，可以自行支配如何使用的所得。</t>
    <phoneticPr fontId="1" type="noConversion"/>
  </si>
  <si>
    <t>指牌照稅納稅義務人人數。納稅義務人為交通工具（包括汽車、機車、船舶）所有人或使用人。</t>
    <phoneticPr fontId="1" type="noConversion"/>
  </si>
  <si>
    <t>指房屋稅開徵核稅戶數。</t>
    <phoneticPr fontId="1" type="noConversion"/>
  </si>
  <si>
    <t>指地價稅開徵核稅戶數。</t>
    <phoneticPr fontId="1" type="noConversion"/>
  </si>
  <si>
    <t>指本市產業園區開發建設費用及計價審定小組委員人數。</t>
    <phoneticPr fontId="1" type="noConversion"/>
  </si>
  <si>
    <t>指本市產業園區開發管理基金管理會委員人數。</t>
    <phoneticPr fontId="1" type="noConversion"/>
  </si>
  <si>
    <t>指本市促進產業發展基金補助新增進用勞工人數。</t>
    <phoneticPr fontId="1" type="noConversion"/>
  </si>
  <si>
    <t>本市公有市場攤商負責人人數。</t>
    <phoneticPr fontId="1" type="noConversion"/>
  </si>
  <si>
    <t>指本市商店街區審議小組委員人數。</t>
    <phoneticPr fontId="1" type="noConversion"/>
  </si>
  <si>
    <t>指依公司法規定，期底已辦理公司登記之代表公司之男、女性負責人占比。</t>
    <phoneticPr fontId="1" type="noConversion"/>
  </si>
  <si>
    <t>依加值型及非加值型營業稅法第五章第二十八條辦理營利事業稅籍登記公司行號之負責人、代表人或管理人。</t>
  </si>
  <si>
    <t>指符合農民健康保險條例第5條及第7條規定者得參加農民健康保險為被保險人之人數。</t>
  </si>
  <si>
    <t>指依老年農民福利津貼暫行條例第3條及第4條的規定，申請老年農民福利津貼並經勞保局核付之人數。</t>
  </si>
  <si>
    <t>指符合勞工保險條例第6條至第9條及第9條之1規定者應參加勞工保險為被保險人之人數。</t>
  </si>
  <si>
    <t>指經警察機關偵(調)查後，認定涉有犯罪嫌疑並經移送法辦之總人數。</t>
  </si>
  <si>
    <t>指經警察機關偵(調)查後，認定涉有竊盜犯罪嫌疑並經移送法辦之人數。</t>
    <phoneticPr fontId="1" type="noConversion"/>
  </si>
  <si>
    <t>指經警察機關偵(調)查後，認定涉有賭博犯罪嫌疑並經移送法辦之人數。</t>
  </si>
  <si>
    <t>指經警察機關偵(調)查後，認定涉有毒品犯罪嫌疑並經移送法辦之人數。</t>
  </si>
  <si>
    <t>指經警察機關偵(調)查後，認定涉有詐欺背信犯罪嫌疑並經移送法辦之人數。</t>
  </si>
  <si>
    <t>指經警察機關偵(調)查後，認定涉有公共危險犯罪嫌疑並經移送法辦之人數。</t>
  </si>
  <si>
    <t>指經警察機關偵(調)查後，認定涉有妨害風化罪犯罪嫌疑並經移送法辦之人數。</t>
  </si>
  <si>
    <t>指經警察機關偵(調)查後，認定涉有妨害婚姻及家庭犯罪嫌疑並經移送法辦之人數。</t>
  </si>
  <si>
    <t>指經警察機關偵(調)查後，認定涉有暴力犯罪犯罪嫌疑並經移送法辦之人數。</t>
  </si>
  <si>
    <t>指經警察機關偵(調)查後，認定涉有強制性交犯罪嫌疑並經移送法辦之人數。</t>
  </si>
  <si>
    <t>指經警察機關偵(調)查後，認定涉有重大恐嚇取財犯罪嫌疑並經移送法辦之人數。</t>
  </si>
  <si>
    <t>指經警察機關偵(調)查後，認定涉有擄人勒贖犯罪嫌疑並經移送法辦之人數。</t>
  </si>
  <si>
    <t>指經警察機關偵(調)查後，認定涉有強盜犯罪嫌疑並經移送法辦之人數。</t>
    <phoneticPr fontId="1" type="noConversion"/>
  </si>
  <si>
    <t>指經警察機關偵(調)查後，認定涉有搶奪犯罪嫌疑並經移送法辦之人數。</t>
    <phoneticPr fontId="1" type="noConversion"/>
  </si>
  <si>
    <t>指經警察機關偵(調)查後，認定涉有重傷害犯罪嫌疑並經移送法辦之人數。</t>
  </si>
  <si>
    <t>係指經警察機關偵(調)查後，認定涉有犯罪嫌疑並經移送法辦之未滿18歲嫌疑犯人數。</t>
    <phoneticPr fontId="1" type="noConversion"/>
  </si>
  <si>
    <t>指經警察機關偵(調)查後，認定涉有竊盜犯罪嫌疑並經移送法辦之未滿18歲嫌疑犯人數。</t>
    <phoneticPr fontId="1" type="noConversion"/>
  </si>
  <si>
    <t>指經警察機關偵(調)查後，認定涉有賭博犯罪嫌疑並經移送法辦之未滿18歲嫌疑犯人數。</t>
  </si>
  <si>
    <t>指經警察機關偵(調)查後，認定涉有毒品犯罪嫌疑並經移送法辦之未滿18歲嫌疑犯人數。</t>
  </si>
  <si>
    <t>指經警察機關偵(調)查後，認定涉有詐欺背信犯罪嫌疑並經移送法辦之未滿18歲嫌疑犯人數。</t>
  </si>
  <si>
    <t>指經警察機關偵(調)查後，認定涉有公共危險犯罪嫌疑並經移送法辦之未滿18歲嫌疑犯人數。</t>
  </si>
  <si>
    <t>指經警察機關偵(調)查後，認定涉有妨害風化罪犯罪嫌疑並經移送法辦之未滿18歲嫌疑犯人數。</t>
  </si>
  <si>
    <t>指經警察機關偵(調)查後，認定涉有妨害婚姻及家庭犯罪嫌疑並經移送法辦之未滿18歲嫌疑犯人數。</t>
  </si>
  <si>
    <t>指經警察機關偵(調)查後，認定涉有暴力犯罪犯罪嫌疑並經移送法辦之未滿18歲嫌疑犯人數。</t>
  </si>
  <si>
    <t>指經警察機關偵(調)查後，認定涉有故意殺人犯罪嫌疑並經移送法辦之未滿18歲嫌疑犯人數。</t>
    <phoneticPr fontId="1" type="noConversion"/>
  </si>
  <si>
    <t>指經警察機關偵(調)查後，認定涉有強制性交犯罪嫌疑並經移送法辦之未滿18歲嫌疑犯人數。</t>
  </si>
  <si>
    <t>指經警察機關偵(調)查後，認定涉有重大恐嚇取財犯罪嫌疑並經移送法辦之未滿18歲嫌疑犯人數。</t>
  </si>
  <si>
    <t>指經警察機關偵(調)查後，認定涉有擄人勒贖犯罪嫌疑並經移送法辦之未滿18歲嫌疑犯人數。</t>
    <phoneticPr fontId="1" type="noConversion"/>
  </si>
  <si>
    <t>指經警察機關偵(調)查後，認定涉有強盜犯罪嫌疑並經移送法辦之未滿18歲嫌疑犯人數。</t>
    <phoneticPr fontId="1" type="noConversion"/>
  </si>
  <si>
    <t>指經警察機關偵(調)查後，認定涉有搶奪犯罪嫌疑並經移送法辦之未滿18歲嫌疑犯人數。</t>
    <phoneticPr fontId="1" type="noConversion"/>
  </si>
  <si>
    <t>指經警察機關偵(調)查後，認定涉有重傷害犯罪嫌疑並經移送法辦之未滿18歲嫌疑犯人數。</t>
  </si>
  <si>
    <t>係指經警察機關偵(調)查後，認定涉有犯罪嫌疑並經移送法辦之24歲以上嫌疑犯人數。</t>
    <phoneticPr fontId="1" type="noConversion"/>
  </si>
  <si>
    <t>指經警察機關偵(調)查後，認定涉有竊盜犯罪嫌疑並經移送法辦之24歲以上嫌疑犯人數。</t>
    <phoneticPr fontId="1" type="noConversion"/>
  </si>
  <si>
    <t>指經警察機關偵(調)查後，認定涉有賭博犯罪嫌疑並經移送法辦之24歲以上嫌疑犯人數。</t>
    <phoneticPr fontId="1" type="noConversion"/>
  </si>
  <si>
    <t>指經警察機關偵(調)查後，認定涉有毒品犯罪嫌疑並經移送法辦之24歲以上嫌疑犯人數。</t>
    <phoneticPr fontId="1" type="noConversion"/>
  </si>
  <si>
    <t>指經警察機關偵(調)查後，認定涉有暴力犯罪犯罪嫌疑並經移送法辦之24歲以上嫌疑犯人數。</t>
    <phoneticPr fontId="1" type="noConversion"/>
  </si>
  <si>
    <t>指經警察機關偵(調)查後，認定涉有故意殺人犯罪嫌疑並經移送法辦之24歲以上嫌疑犯人數。</t>
  </si>
  <si>
    <t>指經警察機關偵(調)查後，認定涉有強制性交犯罪嫌疑並經移送法辦之24歲以上嫌疑犯人數。</t>
    <phoneticPr fontId="1" type="noConversion"/>
  </si>
  <si>
    <t>指經警察機關偵(調)查後，認定涉有重大恐嚇取財犯罪嫌疑並經移送法辦之24歲以上嫌疑犯人數。</t>
    <phoneticPr fontId="1" type="noConversion"/>
  </si>
  <si>
    <t>指經警察機關偵(調)查後，認定涉有擄人勒贖犯罪嫌疑並經移送法辦之24歲以上嫌疑犯人數。</t>
  </si>
  <si>
    <t>指經警察機關偵(調)查後，認定涉有強盜犯罪嫌疑並經移送法辦之24歲以上嫌疑犯人數。</t>
    <phoneticPr fontId="1" type="noConversion"/>
  </si>
  <si>
    <t>指經警察機關偵(調)查後，認定涉有搶奪犯罪嫌疑並經移送法辦之24歲以上嫌疑犯人數。</t>
    <phoneticPr fontId="1" type="noConversion"/>
  </si>
  <si>
    <t>指經警察機關偵(調)查後，認定涉有重傷害犯罪嫌疑並經移送法辦之24歲以上嫌疑犯人數。</t>
    <phoneticPr fontId="1" type="noConversion"/>
  </si>
  <si>
    <t>係指經警察機關偵(調)查後，認定涉有犯罪嫌疑並經移送法辦之18歲以上、未滿24歲嫌疑犯人數。</t>
    <phoneticPr fontId="1" type="noConversion"/>
  </si>
  <si>
    <t>指經警察機關偵(調)查後，認定涉有竊盜犯罪嫌疑並經移送法辦之18歲以上、未滿24歲嫌疑犯人數。</t>
    <phoneticPr fontId="1" type="noConversion"/>
  </si>
  <si>
    <t>指經警察機關偵(調)查後，認定涉有賭博犯罪嫌疑並經移送法辦之18歲以上、未滿24歲嫌疑犯人數。</t>
    <phoneticPr fontId="1" type="noConversion"/>
  </si>
  <si>
    <t>指經警察機關偵(調)查後，認定涉有毒品犯罪嫌疑並經移送法辦之18歲以上、未滿24歲嫌疑犯人數。</t>
    <phoneticPr fontId="1" type="noConversion"/>
  </si>
  <si>
    <t>指經警察機關偵(調)查後，認定涉有暴力犯罪犯罪嫌疑並經移送法辦之18歲以上、未滿24歲嫌疑犯人數。</t>
    <phoneticPr fontId="1" type="noConversion"/>
  </si>
  <si>
    <t>指經警察機關偵(調)查後，認定涉有故意殺人犯罪嫌疑並經移送法辦之18歲以上、未滿24歲嫌疑犯人數。</t>
  </si>
  <si>
    <t>指經警察機關偵(調)查後，認定涉有強制性交犯罪嫌疑並經移送法辦之18歲以上、未滿24歲嫌疑犯人數。</t>
    <phoneticPr fontId="1" type="noConversion"/>
  </si>
  <si>
    <t>指經警察機關偵(調)查後，認定涉有重大恐嚇取財犯罪嫌疑並經移送法辦之18歲以上、未滿24歲嫌疑犯人數。</t>
    <phoneticPr fontId="1" type="noConversion"/>
  </si>
  <si>
    <t>指經警察機關偵(調)查後，認定涉有擄人勒贖犯罪嫌疑並經移送法辦之18歲以上、未滿24歲嫌疑犯人數。</t>
  </si>
  <si>
    <t>指經警察機關偵(調)查後，認定涉有強盜犯罪嫌疑並經移送法辦之18歲以上、未滿24歲嫌疑犯人數。</t>
  </si>
  <si>
    <t>指經警察機關偵(調)查後，認定涉有搶奪犯罪嫌疑並經移送法辦之18歲以上、未滿24歲嫌疑犯人數。</t>
  </si>
  <si>
    <t>指經警察機關偵(調)查後，認定涉有重傷害犯罪嫌疑並經移送法辦之18歲以上、未滿24歲嫌疑犯人數。</t>
    <phoneticPr fontId="1" type="noConversion"/>
  </si>
  <si>
    <t>指經警察機關偵(調)查後，認定涉有犯罪嫌疑並經移送法辦之外籍人士人數。</t>
    <phoneticPr fontId="1" type="noConversion"/>
  </si>
  <si>
    <t xml:space="preserve">指因刑事案件遭致體傷、殘廢、死亡、心靈受傷或財產損失者。 </t>
  </si>
  <si>
    <t>以強暴、脅迫、恐嚇、催眠術或其他違反其意願之方法而為性交之犯罪行為之被害人數。</t>
  </si>
  <si>
    <t>遭遇搶奪之人數。搶奪罪係指意圖為自己或第三人不法之所有，而搶奪他人之動產者，包括普通搶奪罪、加重搶奪罪。</t>
    <phoneticPr fontId="1" type="noConversion"/>
  </si>
  <si>
    <t>遭遇暴力犯罪之被害人數。暴力犯罪包括故意殺人、擄人勒贖、強盜、搶奪、重傷害、重大恐嚇取財及強制性交。</t>
    <phoneticPr fontId="1" type="noConversion"/>
  </si>
  <si>
    <t>遭遇妨害風化之被害人數。妨害風化罪係指妨害善良風俗之性犯罪。</t>
    <phoneticPr fontId="1" type="noConversion"/>
  </si>
  <si>
    <t>婚姻及家庭遭遇妨害之人數。妨害婚姻及家庭罪係指妨害婚姻及家庭制度之犯罪。</t>
    <phoneticPr fontId="1" type="noConversion"/>
  </si>
  <si>
    <t>家庭成員間故意實施家庭暴力行為(身體、精神或經濟上之騷擾、控制、脅迫或其他不法侵害之行為)而成立其他法律所規定之犯罪，經警察機關偵(調)查後，認定涉有犯罪嫌疑並經移送法辦之總人數。</t>
    <phoneticPr fontId="1" type="noConversion"/>
  </si>
  <si>
    <t>為審議及辦理依本市義勇人員福利互助自治條例所定之福利互助事項，組成福利互助會之委員人數。</t>
    <phoneticPr fontId="1" type="noConversion"/>
  </si>
  <si>
    <t>為審議及辦理依本市義勇人員福利互助自治條例所定之福利互助事項，組成福利互助會之案件審理行政人員人數。</t>
    <phoneticPr fontId="1" type="noConversion"/>
  </si>
  <si>
    <t>依本市義勇人員福利互助自治條例申請各項福利互助給付之人數。</t>
    <phoneticPr fontId="1" type="noConversion"/>
  </si>
  <si>
    <t>義勇人員福利互助案件中男、女性申請比率。</t>
    <phoneticPr fontId="1" type="noConversion"/>
  </si>
  <si>
    <t>指義勇人員福利互助案件由親屬申請之人數。</t>
    <phoneticPr fontId="1" type="noConversion"/>
  </si>
  <si>
    <t>指因協助警察拘捕人犯，並依高雄市獎勵及補償民眾拘捕人犯自治條例獲得獎勵及補助之民眾人數。</t>
    <phoneticPr fontId="1" type="noConversion"/>
  </si>
  <si>
    <t>指本市受處理無名屍體人數。</t>
    <phoneticPr fontId="1" type="noConversion"/>
  </si>
  <si>
    <t>指本市易銷贓場所負責人人數。</t>
    <phoneticPr fontId="1" type="noConversion"/>
  </si>
  <si>
    <t>兒童及少年性剝削通報案件之被害人人數。</t>
  </si>
  <si>
    <t>指查獲違反「道路交通管理處罰條例」第35條第1項第1款及「道路交通安全規則」第114條第2款酒精濃度超過規定標準，禁止駕駛之人數。</t>
  </si>
  <si>
    <t>以強暴、脅迫、恐嚇、催眠術或其他違反其意願之方法而為性交之犯罪行為，地方政府主責機關接獲通報被害人數，在同一年度中，同一人不論通報多少次算1次。</t>
  </si>
  <si>
    <t>以強暴、脅迫、恐嚇、催眠術或其他違反其意願之方法而為性交之犯罪行為，地方政府主責機關接獲通報之原住民被害人數，在同一年度中，同一人不論通報多少次算1次。</t>
    <phoneticPr fontId="1" type="noConversion"/>
  </si>
  <si>
    <t>家庭暴力防治法所稱家庭暴力者，謂家庭成員間實施身體或精神上不法侵害之行為，地方政府主責機關接獲通報被害人數，在同一年度中，同一人不論通報多少次算1次。(不含兒童及少年保護通報)。</t>
    <phoneticPr fontId="1" type="noConversion"/>
  </si>
  <si>
    <t>家庭暴力防治法所稱家庭暴力者，謂家庭成員間實施身體或精神上不法侵害之行為，地方政府主責機關接獲通報之原住民被害人數，在同一年度中，同一人不論通報多少次算1次。</t>
    <phoneticPr fontId="1" type="noConversion"/>
  </si>
  <si>
    <t>指本市由各種通報方式受理兒童及少年保護案件受害者人數。</t>
    <phoneticPr fontId="1" type="noConversion"/>
  </si>
  <si>
    <t>依性騷擾防治法提出申訴之性騷擾案件其申訴人人數。</t>
    <phoneticPr fontId="1" type="noConversion"/>
  </si>
  <si>
    <t>依性騷擾防治法提出申訴之性騷擾案件其加害人人數。</t>
    <phoneticPr fontId="1" type="noConversion"/>
  </si>
  <si>
    <t>本市家防中心辦理家庭暴力事件未成年子女會面、交往及交付時，負責全程監督會面與製作觀察紀錄等業務之監督員人數。</t>
    <phoneticPr fontId="1" type="noConversion"/>
  </si>
  <si>
    <t>向主管機關或委辦處所申請與家庭暴力事件未成年子女會面、交往及交付之人數。</t>
    <phoneticPr fontId="1" type="noConversion"/>
  </si>
  <si>
    <t>失蹤人口之發生數。失蹤人口係指在台設有戶籍，並有下列情形之一者：(1)隨父(母)或親屬離家而不知去向；(2)離家出走而不知去向；(3)意外災難(例如海、空、山等災難)；(4)迷途走失；(5)上下學未歸而不知去向；(6)智能障礙走失；(7)精神疾病走失；(8)天然災難(例如水、火、風、震等災難)；(9)其他失蹤不知去向。</t>
    <phoneticPr fontId="1" type="noConversion"/>
  </si>
  <si>
    <t>失蹤人口之查獲數。
查獲數＝查獲當年(月)數＋查獲以前年(月)數。</t>
    <phoneticPr fontId="1" type="noConversion"/>
  </si>
  <si>
    <t>指原住民低收入戶家庭列冊人數。</t>
  </si>
  <si>
    <t>指原住民低收入戶之戶數(以戶長性別區分)，其中原住民戶之認定如下：1.戶長為原住民者視為原住民戶(以戶長性別區分)。2.戶長非原住民，如戶內原住民人口數較多時則判定為原住民戶。如原住民與非原住民之人口數相等時，則以年齡較長者是否具原住民身分判定為原住民戶或非原住民戶。</t>
  </si>
  <si>
    <t>係指列冊管理並提供相關服務之街友人數。</t>
    <phoneticPr fontId="1" type="noConversion"/>
  </si>
  <si>
    <t>指低收入戶之戶數（以戶長性別區分）。低收入戶係指經申請戶籍所在地直轄市、縣(市)主管機關審核認定，符合家庭總收入，平均分配全家人口，每人每月在最低生活費以下，且家庭財產未超過中央、直轄市主管機關公告之當年度一定金額者。</t>
  </si>
  <si>
    <t>係指列冊管理並安置收容之街友人數。</t>
  </si>
  <si>
    <t>依據老人福利法及老人福利機構設立標準等規定成立之老人長期照護機構收容人數。</t>
    <phoneticPr fontId="1" type="noConversion"/>
  </si>
  <si>
    <t>依據老人福利法及老人福利機構設立標準等規定成立之老人養護收容人數。</t>
    <phoneticPr fontId="1" type="noConversion"/>
  </si>
  <si>
    <t>依據老人福利法及老人福利機構設立標準等規定成立之老人安養機構收容人數。</t>
    <phoneticPr fontId="1" type="noConversion"/>
  </si>
  <si>
    <t>年滿65歲以上獨自居住、或同住者無照顧能力、或經列冊需關懷之老人。</t>
  </si>
  <si>
    <t>提供長期照護服務之服務人員人數。</t>
    <phoneticPr fontId="1" type="noConversion"/>
  </si>
  <si>
    <t>本市轄內專職婦女福利服務中心機構家數。</t>
    <phoneticPr fontId="1" type="noConversion"/>
  </si>
  <si>
    <t>符合特殊境遇家庭扶助條例規定，辦理扶助或認定身分之家庭。</t>
  </si>
  <si>
    <t>本市轄內特殊境遇家庭扶助補助人次。</t>
  </si>
  <si>
    <t>指因家庭遭受變故或失依、失養或遭虐待等情事被安置於符合的家庭接受寄養之兒童與少年人數。</t>
    <phoneticPr fontId="1" type="noConversion"/>
  </si>
  <si>
    <t>領有身心障礙證明或手冊之人數。</t>
  </si>
  <si>
    <t>極重度身心障礙之人數。</t>
    <phoneticPr fontId="1" type="noConversion"/>
  </si>
  <si>
    <t>重度身心障礙之人數。</t>
    <phoneticPr fontId="1" type="noConversion"/>
  </si>
  <si>
    <t>中度身心障礙之人數。</t>
    <phoneticPr fontId="1" type="noConversion"/>
  </si>
  <si>
    <t>輕度身心障礙之人數。</t>
    <phoneticPr fontId="1" type="noConversion"/>
  </si>
  <si>
    <t>指本市安置及教養機構收容兒童與少年之人數。</t>
    <phoneticPr fontId="1" type="noConversion"/>
  </si>
  <si>
    <t>由民間捐助之財團法人社會福利慈善事業基金會董事人數。</t>
    <phoneticPr fontId="1" type="noConversion"/>
  </si>
  <si>
    <t>由民間捐助之財團法人社會福利慈善事業基金會監事人數。</t>
    <phoneticPr fontId="1" type="noConversion"/>
  </si>
  <si>
    <t>由政府捐助之財團法人社會福利慈善事業基金會董事人數。</t>
    <phoneticPr fontId="1" type="noConversion"/>
  </si>
  <si>
    <t>由政府捐助之財團法人社會福利慈善事業基金會監事人數。</t>
    <phoneticPr fontId="1" type="noConversion"/>
  </si>
  <si>
    <t>本市協助經濟弱勢市民自立之以工代賑人數。</t>
    <phoneticPr fontId="1" type="noConversion"/>
  </si>
  <si>
    <t>本市社會救助金專戶管理會委員人數。</t>
    <phoneticPr fontId="1" type="noConversion"/>
  </si>
  <si>
    <t>本市公益彩券盈餘基金管理會委員人數。</t>
    <phoneticPr fontId="1" type="noConversion"/>
  </si>
  <si>
    <t>指依「身心障礙類別」核列為視覺障礙者之人數。</t>
    <phoneticPr fontId="1" type="noConversion"/>
  </si>
  <si>
    <t>指提供街友服務之街友中心工作人員人數。</t>
    <phoneticPr fontId="1" type="noConversion"/>
  </si>
  <si>
    <t>本市急難救助核定人數。急難救助係指依社會救助法第4章急難救助，負家庭主要家計責任者，因長期患病、遭遇意外傷亡或其他原因，致家庭生活陷於困境時所給與之現金救助。</t>
    <phoneticPr fontId="1" type="noConversion"/>
  </si>
  <si>
    <t>本市災害救助金救助人數。災害救助係在本市轄內遭遇重大災害損失，符合本市災害救助標準予以救助者。</t>
    <phoneticPr fontId="1" type="noConversion"/>
  </si>
  <si>
    <t>依低收入戶孕產婦及嬰幼兒營養補助辦法補助之人數。</t>
    <phoneticPr fontId="1" type="noConversion"/>
  </si>
  <si>
    <t>依本市低收入戶子女生活扶助辦法扶助之人數。</t>
    <phoneticPr fontId="1" type="noConversion"/>
  </si>
  <si>
    <t>請領中低收入老人生活津貼補助人數。</t>
    <phoneticPr fontId="1" type="noConversion"/>
  </si>
  <si>
    <t>依經濟弱勢市民醫療補助辦法補助之人數。</t>
    <phoneticPr fontId="1" type="noConversion"/>
  </si>
  <si>
    <t>請領中低收入老人特別照顧津貼人數。</t>
    <phoneticPr fontId="1" type="noConversion"/>
  </si>
  <si>
    <t>仁愛之家公、自費收容總人數。</t>
    <phoneticPr fontId="1" type="noConversion"/>
  </si>
  <si>
    <t>仁愛之家公、自費安養照顧人數。</t>
    <phoneticPr fontId="1" type="noConversion"/>
  </si>
  <si>
    <t>本市敬老卡辦卡人數。凡設籍本市年滿65歲以上市民，可申辦敬老卡，享有免費搭乘民營公共車船與捷運半價優惠。</t>
    <phoneticPr fontId="1" type="noConversion"/>
  </si>
  <si>
    <t>本市博愛卡辦卡人數。凡設籍本市領有身心障礙手冊或證明者得辦理高雄捷運優惠記名博愛卡，享大眾運輸工具優惠。</t>
    <phoneticPr fontId="1" type="noConversion"/>
  </si>
  <si>
    <t>依老人修繕住屋補助辦法申請補助人數。</t>
    <phoneticPr fontId="1" type="noConversion"/>
  </si>
  <si>
    <t>本市各區老人活動中心當年月平均服務之人數。</t>
    <phoneticPr fontId="1" type="noConversion"/>
  </si>
  <si>
    <t>仁愛之家公、自費養護照顧人數。</t>
    <phoneticPr fontId="1" type="noConversion"/>
  </si>
  <si>
    <t>本市重陽節敬老禮金發放人數，含60至64歲原住民長輩及全市65歲以上長輩。</t>
    <phoneticPr fontId="1" type="noConversion"/>
  </si>
  <si>
    <t>本市老人福利促進小組委員人數。</t>
    <phoneticPr fontId="1" type="noConversion"/>
  </si>
  <si>
    <t>接受本市老人及身心障礙者全民健康保險保費自付額補助之人數。</t>
    <phoneticPr fontId="1" type="noConversion"/>
  </si>
  <si>
    <t>辦理全民健康保險保費自付額核退之申請人數。</t>
    <phoneticPr fontId="1" type="noConversion"/>
  </si>
  <si>
    <t>依推展老人福利服務補助要點補助人數。</t>
    <phoneticPr fontId="1" type="noConversion"/>
  </si>
  <si>
    <t>入住仁愛之家家民總人數。</t>
    <phoneticPr fontId="1" type="noConversion"/>
  </si>
  <si>
    <t>仁愛之家之自治幹部(含里長、幹事)人數。</t>
    <phoneticPr fontId="1" type="noConversion"/>
  </si>
  <si>
    <t>依身心障礙者權益受損協調處理辦法申請協調處理之人數。</t>
    <phoneticPr fontId="1" type="noConversion"/>
  </si>
  <si>
    <t>入住本市無障礙之家家民總人數。</t>
    <phoneticPr fontId="1" type="noConversion"/>
  </si>
  <si>
    <t>本市身心障礙者權益保障推動小組委員人數。</t>
    <phoneticPr fontId="1" type="noConversion"/>
  </si>
  <si>
    <t>係指依「身心障礙者生活補助費發給辦法」補助之人次。</t>
  </si>
  <si>
    <t>依相關規定接受教育補助之領有身心障礙手冊學生人數。</t>
  </si>
  <si>
    <t>指夜間型住宿、全日型住宿、日間照顧、部分時制照顧等身心障礙福利機構內現有實際服務人數。</t>
  </si>
  <si>
    <t>配合長期照顧十年計畫補助，白天到日間照顧中心接受照顧，晚上返回家庭照顧之失智老人數。失智老人係指經神經科、精神科等專科醫師診斷為失智症中度以上、具行動能力，且需受照顧之老人。</t>
  </si>
  <si>
    <t>配合長期照顧十年計畫補助，白天到日間照顧中心接受照顧，晚上返回家庭照顧之失能老人數。失能老人係指因疾病引起或老年退化而缺乏生活自理能力者。</t>
  </si>
  <si>
    <t>指依「身心障礙類別」核列為聽語障者之人數。</t>
    <phoneticPr fontId="1" type="noConversion"/>
  </si>
  <si>
    <t>本市手語翻譯員人數。</t>
    <phoneticPr fontId="1" type="noConversion"/>
  </si>
  <si>
    <t>本市聽語障者申請手語翻譯員服務之人數。</t>
    <phoneticPr fontId="1" type="noConversion"/>
  </si>
  <si>
    <t>接受身心障礙者日間照顧及住宿式照顧費用補助之人數。</t>
    <phoneticPr fontId="1" type="noConversion"/>
  </si>
  <si>
    <t>本市無障礙之家日間及住宿照顧評估小組之委員人數。</t>
    <phoneticPr fontId="1" type="noConversion"/>
  </si>
  <si>
    <t>依身心障礙照顧者津貼發給實施計畫請領津貼之人數。</t>
    <phoneticPr fontId="1" type="noConversion"/>
  </si>
  <si>
    <t>未滿18歲之兒童與少年人數。</t>
    <phoneticPr fontId="1" type="noConversion"/>
  </si>
  <si>
    <t>依托嬰中心辦理兒童團體保險辦法辦理兒童團體保險補助之人數。</t>
    <phoneticPr fontId="1" type="noConversion"/>
  </si>
  <si>
    <t>依弱勢兒童及少年醫療補助計畫補助之人數。</t>
    <phoneticPr fontId="1" type="noConversion"/>
  </si>
  <si>
    <t>本市接獲發展遲緩兒童通報人數，發展遲緩是指兒童發展落後狀況的統稱。</t>
    <phoneticPr fontId="1" type="noConversion"/>
  </si>
  <si>
    <t>申請發展遲緩兒童早期療育費用補助通過人數。</t>
    <phoneticPr fontId="1" type="noConversion"/>
  </si>
  <si>
    <t>依弱勢單親家庭扶助辦法申請扶助之人數。</t>
    <phoneticPr fontId="1" type="noConversion"/>
  </si>
  <si>
    <t>依弱勢兒童及少年生活扶助辦法申請扶助之人數。</t>
    <phoneticPr fontId="1" type="noConversion"/>
  </si>
  <si>
    <t>本市兒童及少年福利與權益保障促進委員會之委員人數。</t>
    <phoneticPr fontId="1" type="noConversion"/>
  </si>
  <si>
    <t>寄養家庭之家長人數。</t>
    <phoneticPr fontId="1" type="noConversion"/>
  </si>
  <si>
    <t>本市婦女權益促進委員會之委員人數。</t>
    <phoneticPr fontId="1" type="noConversion"/>
  </si>
  <si>
    <t>入住本市單親家園之戶數。</t>
    <phoneticPr fontId="1" type="noConversion"/>
  </si>
  <si>
    <t>依本市社會福利服務場地使用管理規則借用、使用場地人次。</t>
    <phoneticPr fontId="1" type="noConversion"/>
  </si>
  <si>
    <t>借用本市社福場地辦理活動之使用人次。</t>
    <phoneticPr fontId="1" type="noConversion"/>
  </si>
  <si>
    <t>本市志願服務人員獲金、銀、銅質徽章獎總人數。</t>
    <phoneticPr fontId="1" type="noConversion"/>
  </si>
  <si>
    <t>依高雄市政府社會局辦理大專學生社會工作實習要點辦理參與實習人數。</t>
    <phoneticPr fontId="1" type="noConversion"/>
  </si>
  <si>
    <t>本市16-25歲具在學學生身分且家戶列冊為低收入戶或中低收入戶之青少年服務員人數。</t>
    <phoneticPr fontId="1" type="noConversion"/>
  </si>
  <si>
    <t>本市家庭暴力及性侵害防治中心之社工人員人數。</t>
    <phoneticPr fontId="1" type="noConversion"/>
  </si>
  <si>
    <t>依性侵害被害人補助辦法補助之性侵害被害人人數。</t>
    <phoneticPr fontId="1" type="noConversion"/>
  </si>
  <si>
    <t>依家庭暴力被害人補助辦法補助之家庭暴力被害人人次。</t>
    <phoneticPr fontId="1" type="noConversion"/>
  </si>
  <si>
    <t>指本府任用消費者保護官人數。</t>
    <phoneticPr fontId="1" type="noConversion"/>
  </si>
  <si>
    <t>為辦理本市消費爭議之調解，本府應設置消費爭議調解委員會，由主任消保官為當然委員，其他由市長遴聘(派)學者專家、本府代表、消費者保護團體代表、企業經營者或機關職業團體推派代表共同組成之委員人數。</t>
    <phoneticPr fontId="1" type="noConversion"/>
  </si>
  <si>
    <t>由本市選區選舉產生立法委員之現有人數。</t>
    <phoneticPr fontId="1" type="noConversion"/>
  </si>
  <si>
    <t>由本市各選區選舉產生市議員之現有人數。</t>
    <phoneticPr fontId="1" type="noConversion"/>
  </si>
  <si>
    <t>指參與市長選舉之投票人數占選舉人數百分比。</t>
    <phoneticPr fontId="1" type="noConversion"/>
  </si>
  <si>
    <t>指由本市各選舉區選舉產生里長之候選人數。</t>
  </si>
  <si>
    <t>指由本市各選舉區選舉產生里長之現有人數。</t>
  </si>
  <si>
    <t>指由本市選舉產生市長之候選人數。</t>
  </si>
  <si>
    <t>指由本市選舉產生市長之現有人數。</t>
  </si>
  <si>
    <t>依本市民眾急難救助實施要點申請醫療與喪葬補助人數。</t>
    <phoneticPr fontId="1" type="noConversion"/>
  </si>
  <si>
    <t>依市議員及里長福利互助自治條例受領補助人數(不含死亡)。</t>
    <phoneticPr fontId="1" type="noConversion"/>
  </si>
  <si>
    <t>依市議員及里長福利互助自治條例受領互助人死亡補助之人數。</t>
    <phoneticPr fontId="1" type="noConversion"/>
  </si>
  <si>
    <t>本市公民投票審議會之委員人數。</t>
    <phoneticPr fontId="1" type="noConversion"/>
  </si>
  <si>
    <t>本府市長人數。</t>
    <phoneticPr fontId="1" type="noConversion"/>
  </si>
  <si>
    <t>本府副市長人數。</t>
    <phoneticPr fontId="1" type="noConversion"/>
  </si>
  <si>
    <t>本府秘書長人數。</t>
    <phoneticPr fontId="1" type="noConversion"/>
  </si>
  <si>
    <t>本府副秘書長人數。</t>
    <phoneticPr fontId="1" type="noConversion"/>
  </si>
  <si>
    <t>本府員工申請公教員工急難貸款人數。</t>
    <phoneticPr fontId="1" type="noConversion"/>
  </si>
  <si>
    <t>本府各機關、學校、公營事業機構正式編制內職(教)員數。</t>
    <phoneticPr fontId="1" type="noConversion"/>
  </si>
  <si>
    <t>正式編制內政務人員（特任人員、比照簡任）人數。</t>
    <phoneticPr fontId="1" type="noConversion"/>
  </si>
  <si>
    <t>正式編制內民選機關首長人數。</t>
    <phoneticPr fontId="1" type="noConversion"/>
  </si>
  <si>
    <t>正式編制內簡任(含相當)人數。</t>
    <phoneticPr fontId="1" type="noConversion"/>
  </si>
  <si>
    <t>正式編制內薦任(含相當)人數。</t>
    <phoneticPr fontId="1" type="noConversion"/>
  </si>
  <si>
    <t>正式編制內委任(含相當)人數。</t>
    <phoneticPr fontId="1" type="noConversion"/>
  </si>
  <si>
    <t>正式編制內雇員人數。</t>
    <phoneticPr fontId="1" type="noConversion"/>
  </si>
  <si>
    <t>正式編制內聘任人員人數。</t>
    <phoneticPr fontId="1" type="noConversion"/>
  </si>
  <si>
    <t>正式編制內警察人數。</t>
    <phoneticPr fontId="1" type="noConversion"/>
  </si>
  <si>
    <t>正式編制內醫事人員人數。</t>
    <phoneticPr fontId="1" type="noConversion"/>
  </si>
  <si>
    <t>正式編制內校長及教師人數。</t>
    <phoneticPr fontId="1" type="noConversion"/>
  </si>
  <si>
    <t>本府各行政機關正式編制內職(教)員數。</t>
    <phoneticPr fontId="1" type="noConversion"/>
  </si>
  <si>
    <t>本府各公營事業機構正式編制內職(教)員數。</t>
    <phoneticPr fontId="1" type="noConversion"/>
  </si>
  <si>
    <t>本府各公立學校正式編制內職(教)員數。</t>
    <phoneticPr fontId="1" type="noConversion"/>
  </si>
  <si>
    <t>正式編制內教育程度為博士之職(教)員人數。</t>
  </si>
  <si>
    <t>正式編制內教育程度為碩士之職(教)員人數。</t>
  </si>
  <si>
    <t>正式編制內教育程度為大學之職(教)員人數。</t>
  </si>
  <si>
    <t>正式編制內教育程度為專科之職(教)員人數。</t>
  </si>
  <si>
    <t>正式編制內教育程度為高中(職)之職(教)員人數。</t>
  </si>
  <si>
    <t>正式編制內教育程度為國(初)中及以下之職(教)員人數。</t>
  </si>
  <si>
    <t>正式編制內年齡為19歲以下之職(教)員人數。</t>
  </si>
  <si>
    <t>正式編制內年齡為20-24歲之職(教)員人數。</t>
  </si>
  <si>
    <t>正式編制內年齡為25-29歲之職(教)員人數。</t>
  </si>
  <si>
    <t>正式編制內年齡為30-34歲之職(教)員人數。</t>
  </si>
  <si>
    <t>正式編制內年齡為35-39歲之職(教)員人數。</t>
  </si>
  <si>
    <t>正式編制內年齡為40-44歲之職(教)員人數。</t>
  </si>
  <si>
    <t>正式編制內年齡為45-49歲之職(教)員人數。</t>
  </si>
  <si>
    <t>正式編制內年齡為50-54歲之職(教)員人數。</t>
  </si>
  <si>
    <t>正式編制內年齡為55-59歲之職(教)員人數。</t>
  </si>
  <si>
    <t>正式編制內年齡為60-64歲之職(教)員人數。</t>
  </si>
  <si>
    <t>正式編制內年齡為65歲以上之職(教)員人數。</t>
  </si>
  <si>
    <t>本府員工請生理假人次。</t>
    <phoneticPr fontId="1" type="noConversion"/>
  </si>
  <si>
    <t>本府員工請家庭照顧假人次。</t>
    <phoneticPr fontId="1" type="noConversion"/>
  </si>
  <si>
    <r>
      <t>本府員工請育嬰留職停薪人次。</t>
    </r>
    <r>
      <rPr>
        <sz val="9"/>
        <color rgb="FFFF0000"/>
        <rFont val="標楷體"/>
        <family val="4"/>
        <charset val="136"/>
      </rPr>
      <t/>
    </r>
    <phoneticPr fontId="1" type="noConversion"/>
  </si>
  <si>
    <t>本府各機關之首長與副首長人數。</t>
    <phoneticPr fontId="1" type="noConversion"/>
  </si>
  <si>
    <t>由各機關依本府選拔模範公務人員實施要點遴薦為模範公務人員人數。</t>
    <phoneticPr fontId="1" type="noConversion"/>
  </si>
  <si>
    <t>依本府選拔模範公務人員實施要點獲選為模範公務人員者人數。</t>
    <phoneticPr fontId="1" type="noConversion"/>
  </si>
  <si>
    <t>本府員工參與各項因業務需要，提升工作效能，由各機關(構)學校主動提供特定知識與技能訓練之人次。</t>
    <phoneticPr fontId="1" type="noConversion"/>
  </si>
  <si>
    <t>本府各機關設置任務編組之組成成員(委員)，有落實1/3性別比例數量占所有機關任務編組數量比例。</t>
    <phoneticPr fontId="1" type="noConversion"/>
  </si>
  <si>
    <t>由本市社會局主管並依據志願服務法相關規定參與志願服務工作之社會大眾。</t>
    <phoneticPr fontId="1" type="noConversion"/>
  </si>
  <si>
    <t>設立於本市社區發展協會之理事長人數。</t>
    <phoneticPr fontId="1" type="noConversion"/>
  </si>
  <si>
    <t>設立於本市民間團體之理事長人數。</t>
    <phoneticPr fontId="1" type="noConversion"/>
  </si>
  <si>
    <t>設立於本市客家社團成員人數。</t>
    <phoneticPr fontId="1" type="noConversion"/>
  </si>
  <si>
    <t>指獲中央兵役節表揚績優役政人員。</t>
    <phoneticPr fontId="1" type="noConversion"/>
  </si>
  <si>
    <t>指獲本市兵役節表揚績優役政人員。</t>
    <phoneticPr fontId="1" type="noConversion"/>
  </si>
  <si>
    <t>指參加本市眷村衛生保健座談會人次。</t>
    <phoneticPr fontId="1" type="noConversion"/>
  </si>
  <si>
    <t>指設立於本市漁會團體之會員人數。</t>
    <phoneticPr fontId="1" type="noConversion"/>
  </si>
  <si>
    <t>設立於本市農會團體之理事人數。</t>
    <phoneticPr fontId="1" type="noConversion"/>
  </si>
  <si>
    <t>設立於本市農會團體之監事人數。</t>
    <phoneticPr fontId="1" type="noConversion"/>
  </si>
  <si>
    <t>設立於本市農會團體之會員代表人數。</t>
    <phoneticPr fontId="1" type="noConversion"/>
  </si>
  <si>
    <t>設立於本市各區農會團體之理事人數。</t>
    <phoneticPr fontId="1" type="noConversion"/>
  </si>
  <si>
    <t>設立於本市各區農會團體之監事人數。</t>
    <phoneticPr fontId="1" type="noConversion"/>
  </si>
  <si>
    <t>設立於本市各區農會團體之會員代表人數。</t>
    <phoneticPr fontId="1" type="noConversion"/>
  </si>
  <si>
    <t>參加本市文化局辦理之公聽會人數。</t>
    <phoneticPr fontId="1" type="noConversion"/>
  </si>
  <si>
    <t>參加本市文化局補助或委託辦理之各項論壇、研討會人數。</t>
    <phoneticPr fontId="1" type="noConversion"/>
  </si>
  <si>
    <t>指本市包含義警、民防等民間警力人數。</t>
    <phoneticPr fontId="1" type="noConversion"/>
  </si>
  <si>
    <t>本市消防機關外勤消防隊員人數。</t>
    <phoneticPr fontId="1" type="noConversion"/>
  </si>
  <si>
    <t>指政府為運用民力，協助火災預防、災害搶救等消防工作，遴選地方民眾所編組的義務性輔助消防機關之人數，其遴選條件為在當地居住、年滿二十歲、身體健康、熱心公益、十年內未曾受有期徒刑以上刑之宣告確定(但因過失犯罪或受緩刑宣告者，不在此限)之民眾志願擔任之。</t>
    <phoneticPr fontId="1" type="noConversion"/>
  </si>
  <si>
    <t>本府接受申請訴願審議案件人數。</t>
    <phoneticPr fontId="1" type="noConversion"/>
  </si>
  <si>
    <t>本府受理國家賠償案件之人數。</t>
    <phoneticPr fontId="1" type="noConversion"/>
  </si>
  <si>
    <t>依公職人員財產申報法受理之公職人員財產申報人數。</t>
    <phoneticPr fontId="1" type="noConversion"/>
  </si>
  <si>
    <t>本市各殯儀館入殮室往生者人數。</t>
    <phoneticPr fontId="1" type="noConversion"/>
  </si>
  <si>
    <t>本市從事殯葬服務業負責人之人數。</t>
    <phoneticPr fontId="1" type="noConversion"/>
  </si>
  <si>
    <t>編有列管編號，並列管建檔督查之廁所個數。</t>
  </si>
  <si>
    <t>本市民眾日常使用運具狀況中，包含市區公車、捷運、國道客運三項運具之市占率合計。</t>
    <phoneticPr fontId="1" type="noConversion"/>
  </si>
  <si>
    <t>本市公車客運業者司機人數。</t>
    <phoneticPr fontId="1" type="noConversion"/>
  </si>
  <si>
    <t>高雄捷運司機人數。</t>
    <phoneticPr fontId="1" type="noConversion"/>
  </si>
  <si>
    <t>A1類道路交通事故肇事者。A1類道路交通事故：指造成人員當場或24小時內死亡之交通事故。</t>
    <phoneticPr fontId="1" type="noConversion"/>
  </si>
  <si>
    <t>A1類道路交通事故死亡人數。A1類道路交通事故：指造成人員當場或24小時內死亡之交通事故。</t>
    <phoneticPr fontId="1" type="noConversion"/>
  </si>
  <si>
    <t>A1類道路交通事故受傷人數。A1類道路交通事故：指造成人員當場或24小時內受傷之死亡事故。</t>
    <phoneticPr fontId="1" type="noConversion"/>
  </si>
  <si>
    <t>本市污水廠之員工人數。</t>
    <phoneticPr fontId="1" type="noConversion"/>
  </si>
  <si>
    <t>本市轄區內違反「妨害交通車輛處理自治條例」之人次。</t>
    <phoneticPr fontId="1" type="noConversion"/>
  </si>
  <si>
    <t>由本市停車場作業基金給付薪資之受雇人員數。</t>
    <phoneticPr fontId="1" type="noConversion"/>
  </si>
  <si>
    <t>由本市停車場作業基金發放工作獎金之人員數。</t>
    <phoneticPr fontId="1" type="noConversion"/>
  </si>
  <si>
    <t>依車輛行車事故鑑定及覆議作業辦法辦理之本市車輛行車事故鑑定覆議會委員人數。</t>
    <phoneticPr fontId="1" type="noConversion"/>
  </si>
  <si>
    <t>依車輛行車事故鑑定及覆議作業辦法辦理之本市車輛行車事故鑑定委員會人數。</t>
    <phoneticPr fontId="1" type="noConversion"/>
  </si>
  <si>
    <t>凡年滿18歲之中華民國國民，每星期可提供3.5小時以上的服務時間，經甄試合格者，並參加環保署基礎及特殊訓練後，授予志願服務紀錄冊及環保志工證，成為志工隊員之人數。</t>
  </si>
  <si>
    <t>凡各級環境保護單位(含鄉鎮市廢棄物清理單位)之人員，包括編制內及非編制，惟不包含環保警察、服環保替代役人員及環保志工。</t>
  </si>
  <si>
    <t>本市直屬或所轄鄉鎮市區之清潔隊(含溝渠隊、水肥隊、資源回收隊等)、垃圾焚化廠、垃圾掩埋場、水肥處理廠內之人員，包含職員、約聘(僱)人員、工員(駕駛、臨時工、技工、工友)、駐衛警察等編制內及非編制內人員。</t>
    <phoneticPr fontId="1" type="noConversion"/>
  </si>
  <si>
    <t>各公私立大專校院環境相關科系(所)之教師人數，其中大專校院環境相關科系(所)係依據教育部中華民國學科標準分類(第5次修正)中科技類環境學門所訂之相關科系(所)。</t>
    <phoneticPr fontId="1" type="noConversion"/>
  </si>
  <si>
    <t>各公私立大專校院環境相關科系(所)之在學學生人數，其中大專校院環境相關科系(所)係依據教育部中華民國學科標準分類(第5次修正)中科技類環境學門所訂之相關科系(所)。</t>
    <phoneticPr fontId="1" type="noConversion"/>
  </si>
  <si>
    <t>各公私立大專校院環境相關科系(所)之畢業生人數，其中大專校院環境相關科系(所)係依據教育部中華民國學科標準分類(第5次修正)中科技類環境學門所訂之相關科系(所)。</t>
    <phoneticPr fontId="1" type="noConversion"/>
  </si>
  <si>
    <r>
      <t>年底</t>
    </r>
    <r>
      <rPr>
        <sz val="9"/>
        <color rgb="FFFF0000"/>
        <rFont val="標楷體"/>
        <family val="4"/>
        <charset val="136"/>
      </rPr>
      <t>單獨生活戶</t>
    </r>
    <phoneticPr fontId="5" type="noConversion"/>
  </si>
  <si>
    <t>依據老人福利法及老人福利機構設立標準等規定成立之老人長期照護型機構內現有實際照顧人員之平均年齡。</t>
    <phoneticPr fontId="1" type="noConversion"/>
  </si>
  <si>
    <r>
      <t>提供</t>
    </r>
    <r>
      <rPr>
        <sz val="9"/>
        <color rgb="FFFF0000"/>
        <rFont val="標楷體"/>
        <family val="4"/>
        <charset val="136"/>
      </rPr>
      <t>機構住宿式</t>
    </r>
    <r>
      <rPr>
        <sz val="9"/>
        <rFont val="標楷體"/>
        <family val="4"/>
        <charset val="136"/>
      </rPr>
      <t>長期照護服務總人數。</t>
    </r>
    <phoneticPr fontId="1" type="noConversion"/>
  </si>
  <si>
    <r>
      <t>提供</t>
    </r>
    <r>
      <rPr>
        <sz val="9"/>
        <color rgb="FFFF0000"/>
        <rFont val="標楷體"/>
        <family val="4"/>
        <charset val="136"/>
      </rPr>
      <t>機構住宿式</t>
    </r>
    <r>
      <rPr>
        <sz val="9"/>
        <rFont val="標楷體"/>
        <family val="4"/>
        <charset val="136"/>
      </rPr>
      <t>長期照護服務之照顧服務員人數。</t>
    </r>
    <phoneticPr fontId="1" type="noConversion"/>
  </si>
  <si>
    <r>
      <t>提供</t>
    </r>
    <r>
      <rPr>
        <sz val="9"/>
        <color rgb="FFFF0000"/>
        <rFont val="標楷體"/>
        <family val="4"/>
        <charset val="136"/>
      </rPr>
      <t>機構住宿式</t>
    </r>
    <r>
      <rPr>
        <sz val="9"/>
        <rFont val="標楷體"/>
        <family val="4"/>
        <charset val="136"/>
      </rPr>
      <t>長期照護服務之社工人員人數。</t>
    </r>
    <phoneticPr fontId="1" type="noConversion"/>
  </si>
  <si>
    <r>
      <t>提供</t>
    </r>
    <r>
      <rPr>
        <sz val="9"/>
        <color rgb="FFFF0000"/>
        <rFont val="標楷體"/>
        <family val="4"/>
        <charset val="136"/>
      </rPr>
      <t>機構住宿式</t>
    </r>
    <r>
      <rPr>
        <sz val="9"/>
        <rFont val="標楷體"/>
        <family val="4"/>
        <charset val="136"/>
      </rPr>
      <t>長期照護服務之護理人員人數。</t>
    </r>
    <phoneticPr fontId="1" type="noConversion"/>
  </si>
  <si>
    <r>
      <rPr>
        <sz val="9"/>
        <color rgb="FFFF0000"/>
        <rFont val="標楷體"/>
        <family val="4"/>
        <charset val="136"/>
      </rPr>
      <t>百分比</t>
    </r>
  </si>
  <si>
    <t>新生兒死亡人數</t>
    <phoneticPr fontId="5" type="noConversion"/>
  </si>
  <si>
    <t>新生兒死亡率</t>
    <phoneticPr fontId="5" type="noConversion"/>
  </si>
  <si>
    <r>
      <rPr>
        <sz val="9"/>
        <color rgb="FFFF0000"/>
        <rFont val="標楷體"/>
        <family val="4"/>
        <charset val="136"/>
      </rPr>
      <t>人</t>
    </r>
    <phoneticPr fontId="5" type="noConversion"/>
  </si>
  <si>
    <r>
      <rPr>
        <sz val="9"/>
        <color rgb="FFFF0000"/>
        <rFont val="標楷體"/>
        <family val="4"/>
        <charset val="136"/>
      </rPr>
      <t>千分比</t>
    </r>
    <phoneticPr fontId="5" type="noConversion"/>
  </si>
  <si>
    <t>出生未滿4週即死亡之新生兒數目。</t>
    <phoneticPr fontId="1" type="noConversion"/>
  </si>
  <si>
    <t>各公私立高級中等學校之教師數(含校長)占公私立各級學校教師人數百分比。</t>
    <phoneticPr fontId="1" type="noConversion"/>
  </si>
  <si>
    <t>各公私立高級中等學校、國中小之校長人數。</t>
    <phoneticPr fontId="1" type="noConversion"/>
  </si>
  <si>
    <r>
      <rPr>
        <sz val="9"/>
        <color rgb="FFFF0000"/>
        <rFont val="標楷體"/>
        <family val="4"/>
        <charset val="136"/>
      </rPr>
      <t>百分比</t>
    </r>
    <r>
      <rPr>
        <sz val="9"/>
        <color rgb="FFFF0000"/>
        <rFont val="Times New Roman"/>
        <family val="1"/>
      </rPr>
      <t xml:space="preserve"> </t>
    </r>
    <phoneticPr fontId="5" type="noConversion"/>
  </si>
  <si>
    <t>欠稅人數</t>
    <phoneticPr fontId="1" type="noConversion"/>
  </si>
  <si>
    <t>地價稅</t>
    <phoneticPr fontId="5" type="noConversion"/>
  </si>
  <si>
    <t>房屋稅</t>
    <phoneticPr fontId="5" type="noConversion"/>
  </si>
  <si>
    <t>使用牌照稅</t>
    <phoneticPr fontId="5" type="noConversion"/>
  </si>
  <si>
    <t>人</t>
    <phoneticPr fontId="1" type="noConversion"/>
  </si>
  <si>
    <t>件</t>
    <phoneticPr fontId="1" type="noConversion"/>
  </si>
  <si>
    <t>千元</t>
    <phoneticPr fontId="1" type="noConversion"/>
  </si>
  <si>
    <t>欠稅件數</t>
    <phoneticPr fontId="1" type="noConversion"/>
  </si>
  <si>
    <t>欠稅金額</t>
    <phoneticPr fontId="1" type="noConversion"/>
  </si>
  <si>
    <t>附註：欠稅概況，係為狹義欠稅，包含「送達未逾滯納期欠稅數」、「待移送執行欠稅數」、「移送執行未結欠稅數」、「取得執行憑證欠稅數」、「移送
執行結(銷)案欠稅數」及
 「無法執行欠稅數」。</t>
    <phoneticPr fontId="5" type="noConversion"/>
  </si>
  <si>
    <t>使用牌照稅</t>
    <phoneticPr fontId="5" type="noConversion"/>
  </si>
  <si>
    <r>
      <rPr>
        <sz val="9"/>
        <color rgb="FFFF0000"/>
        <rFont val="標楷體"/>
        <family val="4"/>
        <charset val="136"/>
      </rPr>
      <t>人</t>
    </r>
  </si>
  <si>
    <t>所得收入者之平均每人可支配所得</t>
    <phoneticPr fontId="1" type="noConversion"/>
  </si>
  <si>
    <t>就業保險實計保險給付育嬰留職津貼初次核付人數。</t>
    <phoneticPr fontId="1" type="noConversion"/>
  </si>
  <si>
    <t>指因火災而死亡的人數，死亡人數係指火災當場死亡或受傷於14日內死亡者；另車輛火災發生原因係車輛行進間發生車禍而造成人員死亡者，不列入火災死亡統計。</t>
    <phoneticPr fontId="5" type="noConversion"/>
  </si>
  <si>
    <t>指因火災而受傷的人數，受傷人數係指無論其受傷嚴重程度均計算在內，含受傷後逾14日死亡者；另車輛火災發生原因係車輛行進間發生車禍而造成人員受傷者，不列入火災受傷統計，其他非車禍火災造成人員受傷，皆應列入火災受傷統計。</t>
    <phoneticPr fontId="5" type="noConversion"/>
  </si>
  <si>
    <r>
      <rPr>
        <sz val="9"/>
        <rFont val="標楷體"/>
        <family val="4"/>
        <charset val="136"/>
      </rPr>
      <t>年底</t>
    </r>
    <r>
      <rPr>
        <sz val="9"/>
        <color rgb="FFFF0000"/>
        <rFont val="標楷體"/>
        <family val="4"/>
        <charset val="136"/>
      </rPr>
      <t>身心障礙者</t>
    </r>
    <r>
      <rPr>
        <sz val="9"/>
        <rFont val="標楷體"/>
        <family val="4"/>
        <charset val="136"/>
      </rPr>
      <t>人數</t>
    </r>
    <r>
      <rPr>
        <sz val="8.5"/>
        <rFont val="Times New Roman"/>
        <family val="1"/>
      </rPr>
      <t/>
    </r>
    <phoneticPr fontId="5" type="noConversion"/>
  </si>
  <si>
    <t>新聞局</t>
    <phoneticPr fontId="1" type="noConversion"/>
  </si>
  <si>
    <t>年底高雄市政府有線廣播電視系統費率審議委員會委員人數</t>
    <phoneticPr fontId="1" type="noConversion"/>
  </si>
  <si>
    <t>年底高雄市政府有線電視公用頻道推動委員會委員人數</t>
    <phoneticPr fontId="1" type="noConversion"/>
  </si>
  <si>
    <t>指本府有線廣播電視系統費率審議委員會委員人數。</t>
    <phoneticPr fontId="1" type="noConversion"/>
  </si>
  <si>
    <t>指本府有線電視公用頻道推動委員會委員人數。</t>
    <phoneticPr fontId="1" type="noConversion"/>
  </si>
  <si>
    <t>年底高雄市輪船公司導覽服務志工人數</t>
    <phoneticPr fontId="5" type="noConversion"/>
  </si>
  <si>
    <t>清潔隊員及駕駛考試錄取人數</t>
    <phoneticPr fontId="5" type="noConversion"/>
  </si>
  <si>
    <t>環保局</t>
    <phoneticPr fontId="5" type="noConversion"/>
  </si>
  <si>
    <t>擔任本府輪船公司導覽服務志工人數。</t>
    <phoneticPr fontId="5" type="noConversion"/>
  </si>
  <si>
    <t>身心障礙者職業重建個案管理開案服務人數</t>
    <phoneticPr fontId="1" type="noConversion"/>
  </si>
  <si>
    <t>身心障礙者職務再設計補助人數</t>
    <phoneticPr fontId="1" type="noConversion"/>
  </si>
  <si>
    <t>指當年度補助身心障礙者、雇主或訓練單位職務再設計或就業輔助器具所服務之身心障礙人數。（含受委託單位所辦理之服務人數）</t>
    <phoneticPr fontId="1" type="noConversion"/>
  </si>
  <si>
    <t>向本府身心障礙者職業重建窗口辦理開案並接受就業服務之人數。</t>
    <phoneticPr fontId="1" type="noConversion"/>
  </si>
  <si>
    <t>本年度查定應繳之地價稅逾滯納期滿未征起之金額。</t>
    <phoneticPr fontId="1" type="noConversion"/>
  </si>
  <si>
    <t>房屋稅</t>
    <phoneticPr fontId="5" type="noConversion"/>
  </si>
  <si>
    <t>本年度查定應繳之房屋稅逾滯納期滿未征起之金額。</t>
    <phoneticPr fontId="1" type="noConversion"/>
  </si>
  <si>
    <t>使用牌照稅</t>
    <phoneticPr fontId="5" type="noConversion"/>
  </si>
  <si>
    <t>本年度查定應繳之使用牌照稅逾滯納期滿未征起之金額。</t>
    <phoneticPr fontId="1" type="noConversion"/>
  </si>
  <si>
    <t>本年度查定應繳之地價稅逾滯納期滿未征起之人數。</t>
    <phoneticPr fontId="1" type="noConversion"/>
  </si>
  <si>
    <t>本年度查定應繳之房屋稅逾滯納期滿未征起之人數。</t>
    <phoneticPr fontId="1" type="noConversion"/>
  </si>
  <si>
    <t>本年度查定應繳之使用牌照稅逾滯納期滿未征起之人數。</t>
    <phoneticPr fontId="1" type="noConversion"/>
  </si>
  <si>
    <t>本年度查定應繳之地價稅逾滯納期滿未征起之件數。</t>
    <phoneticPr fontId="1" type="noConversion"/>
  </si>
  <si>
    <t>本年度查定應繳之房屋稅逾滯納期滿未征起之件數。</t>
    <phoneticPr fontId="1" type="noConversion"/>
  </si>
  <si>
    <t>本年度查定應繳之使用牌照稅逾滯納期滿未征起之件數。</t>
    <phoneticPr fontId="1" type="noConversion"/>
  </si>
  <si>
    <t>出進口廠商登記現有家數負責人性別比率</t>
    <phoneticPr fontId="1" type="noConversion"/>
  </si>
  <si>
    <t>指依貿易法及出進口廠商登記辦法規定，申請登記為出進口廠商之公司或商號之男、女性負責人占比。</t>
    <phoneticPr fontId="1" type="noConversion"/>
  </si>
  <si>
    <t>指經警察機關偵(調)查後，認定涉有故意殺人犯罪嫌疑並經移送法辦之人數。</t>
    <phoneticPr fontId="5" type="noConversion"/>
  </si>
  <si>
    <t>人</t>
  </si>
  <si>
    <t>年底水環境巡守隊人數</t>
    <phoneticPr fontId="1" type="noConversion"/>
  </si>
  <si>
    <t>擔任本府水利局河川巡守志工，為參與本市水資源及河川環境維護、管理及教育等各項公共服務工作者人數。</t>
    <phoneticPr fontId="1" type="noConversion"/>
  </si>
  <si>
    <t>年度環保公害陳情人次</t>
    <phoneticPr fontId="5" type="noConversion"/>
  </si>
  <si>
    <t>本府接獲民眾陳情各類污染案件之人次。</t>
    <phoneticPr fontId="5" type="noConversion"/>
  </si>
  <si>
    <t>清潔隊員及駕駛考試報名人數</t>
    <phoneticPr fontId="5" type="noConversion"/>
  </si>
  <si>
    <t>本市辦理清潔隊員及駕駛考試之報名人數</t>
    <phoneticPr fontId="5" type="noConversion"/>
  </si>
  <si>
    <t>經本市清潔隊員及駕駛考試錄取之人數。</t>
    <phoneticPr fontId="5" type="noConversion"/>
  </si>
  <si>
    <t>年內出生未滿4週即死亡之新生兒數/年內之活產總數 ×1,000。</t>
    <phoneticPr fontId="1" type="noConversion"/>
  </si>
  <si>
    <t>職能治療人員</t>
  </si>
  <si>
    <t>物理治療人員</t>
  </si>
  <si>
    <t>各公私立高級中等學校之校長人數占各公私立高級中等學校以下校長人數之校長人數百分比。</t>
    <phoneticPr fontId="1" type="noConversion"/>
  </si>
  <si>
    <t>各公私立國中之校長人數占各公私立高級中等學校以下校長人數之校長人數百分比。</t>
    <phoneticPr fontId="1" type="noConversion"/>
  </si>
  <si>
    <t>各公私立國小之校長人數占各公私立高級中等學校以下校長人數之校長人數百分比。</t>
    <phoneticPr fontId="1" type="noConversion"/>
  </si>
  <si>
    <t>指平均每戶可支配所得。 註:每戶可支配所得指每戶總所得當中，扣除掉各種稅賦之後，可以自行支配如何使用的所得。</t>
    <phoneticPr fontId="1" type="noConversion"/>
  </si>
  <si>
    <t>指平均每位所得收入者可支配所得。註:每戶可支配所得指每戶總所得當中，扣除掉各種稅賦之後，可以自行支配如何使用的所得。</t>
    <phoneticPr fontId="1" type="noConversion"/>
  </si>
  <si>
    <t>年底不動產估價師開業人數</t>
  </si>
  <si>
    <t>依據地政士法暨其施行細則辦理之地政士開業人數。</t>
  </si>
  <si>
    <t>地政局</t>
  </si>
  <si>
    <t/>
  </si>
  <si>
    <t>社會住宅包租代管媒合成功戶-按承租人分</t>
  </si>
  <si>
    <t>利用社會住宅包租代管計畫媒合成功之承租人人數。</t>
    <phoneticPr fontId="1" type="noConversion"/>
  </si>
  <si>
    <t>指低收入戶家庭列冊人數。低收入戶係指經申請戶籍所在地直轄市、縣(市)主管機關審核認定，符合家庭總收入，平均分配全家人口，每人每月在最低生活費以下，且家庭財產未超過中央、直轄市主管機關公告之當年度一定金額者。</t>
    <phoneticPr fontId="1" type="noConversion"/>
  </si>
  <si>
    <t>指在本市設有戶籍之中華民國國民，於統計標準日不論其是否住在戶內，均為本市之人口數。</t>
    <phoneticPr fontId="1" type="noConversion"/>
  </si>
  <si>
    <t>指在懷孕期間或懷孕期間終止後42天之婦女死亡，而不論其懷孕期長短或懷孕位置為何，由任何與懷孕有關或因懷孕而加重之原因所導致之死亡均包括在內，但不包括由事故或偶發原因所致者。</t>
    <phoneticPr fontId="1" type="noConversion"/>
  </si>
  <si>
    <t>參加本府環保局水環境巡守隊人數，配合進行各項水環境污染整治工作，以落實河川巡守政策。</t>
    <phoneticPr fontId="5" type="noConversion"/>
  </si>
  <si>
    <t>修訂</t>
    <phoneticPr fontId="1" type="noConversion"/>
  </si>
  <si>
    <t>備註
說明</t>
    <phoneticPr fontId="5" type="noConversion"/>
  </si>
  <si>
    <t>修訂</t>
    <phoneticPr fontId="1" type="noConversion"/>
  </si>
  <si>
    <t>新增</t>
  </si>
  <si>
    <t>新增</t>
    <phoneticPr fontId="1" type="noConversion"/>
  </si>
  <si>
    <t>規律運動人口比率</t>
    <phoneticPr fontId="5" type="noConversion"/>
  </si>
  <si>
    <t>指每週至少運動 3 次、每次 30 分鐘、心跳達 130 或是運動強度會喘會流汗之人口比率。</t>
    <phoneticPr fontId="1" type="noConversion"/>
  </si>
  <si>
    <t>運動發展局</t>
    <phoneticPr fontId="5" type="noConversion"/>
  </si>
  <si>
    <t>援中港、永安、茄萣濕地公園遊客人次</t>
    <phoneticPr fontId="5" type="noConversion"/>
  </si>
  <si>
    <t>依入園規範預約申請並獲准進入援中港、永安、茄萣濕地公園園區參觀之遊客人次。</t>
    <phoneticPr fontId="1" type="noConversion"/>
  </si>
  <si>
    <t>工務局</t>
    <phoneticPr fontId="1" type="noConversion"/>
  </si>
  <si>
    <t>新增</t>
    <phoneticPr fontId="1" type="noConversion"/>
  </si>
  <si>
    <t>原住民輔導就業人數</t>
    <phoneticPr fontId="1" type="noConversion"/>
  </si>
  <si>
    <r>
      <rPr>
        <sz val="9"/>
        <color rgb="FFFF0000"/>
        <rFont val="標楷體"/>
        <family val="4"/>
        <charset val="136"/>
      </rPr>
      <t>人</t>
    </r>
    <phoneticPr fontId="5" type="noConversion"/>
  </si>
  <si>
    <t>參與原住民族委員會高雄區原住民就業服務辦公室辦理原住民輔導就業之人次。</t>
    <phoneticPr fontId="1" type="noConversion"/>
  </si>
  <si>
    <t>就保育嬰留職停薪津貼初次核付人數</t>
    <phoneticPr fontId="1" type="noConversion"/>
  </si>
  <si>
    <r>
      <rPr>
        <sz val="9"/>
        <color rgb="FFFF0000"/>
        <rFont val="標楷體"/>
        <family val="4"/>
        <charset val="136"/>
      </rPr>
      <t>人</t>
    </r>
    <phoneticPr fontId="11" type="noConversion"/>
  </si>
  <si>
    <t>新增</t>
    <phoneticPr fontId="5" type="noConversion"/>
  </si>
  <si>
    <t>風災死亡人數</t>
    <phoneticPr fontId="5" type="noConversion"/>
  </si>
  <si>
    <t>指因風災（含颱風、龍捲風）而死亡的人數，死亡人數係指因災致死或因災受傷，於災害發生之日起14日內死亡者。</t>
    <phoneticPr fontId="5" type="noConversion"/>
  </si>
  <si>
    <t>風災受傷人數</t>
    <phoneticPr fontId="5" type="noConversion"/>
  </si>
  <si>
    <t>指因風災（含颱風、龍捲風）而受青、重傷的人數。</t>
    <phoneticPr fontId="5" type="noConversion"/>
  </si>
  <si>
    <t>違反保護令罪嫌疑犯人數</t>
    <phoneticPr fontId="5" type="noConversion"/>
  </si>
  <si>
    <t>人</t>
    <phoneticPr fontId="5" type="noConversion"/>
  </si>
  <si>
    <t>依家庭暴力防治法第六十一條規定，違反法院依第14條第1項(通常保護令)、第16條第3項(緊急保護令)核發之特定保護令內容者。</t>
    <phoneticPr fontId="5" type="noConversion"/>
  </si>
  <si>
    <t>警察局</t>
    <phoneticPr fontId="5" type="noConversion"/>
  </si>
  <si>
    <t>年底消費者保護委員會委員人數</t>
    <phoneticPr fontId="1" type="noConversion"/>
  </si>
  <si>
    <t>指本市消費者保護委員會委員人數。</t>
    <phoneticPr fontId="1" type="noConversion"/>
  </si>
  <si>
    <t>行政暨國際處</t>
    <phoneticPr fontId="1" type="noConversion"/>
  </si>
  <si>
    <t>新增</t>
    <phoneticPr fontId="1" type="noConversion"/>
  </si>
  <si>
    <r>
      <rPr>
        <sz val="9"/>
        <rFont val="標楷體"/>
        <family val="4"/>
        <charset val="136"/>
      </rPr>
      <t>編
號</t>
    </r>
    <phoneticPr fontId="5" type="noConversion"/>
  </si>
  <si>
    <t>新增</t>
    <phoneticPr fontId="5" type="noConversion"/>
  </si>
  <si>
    <r>
      <rPr>
        <sz val="9"/>
        <color rgb="FFFF0000"/>
        <rFont val="標楷體"/>
        <family val="4"/>
        <charset val="136"/>
      </rPr>
      <t>高級中等學校以下校長人數</t>
    </r>
    <r>
      <rPr>
        <sz val="8.5"/>
        <rFont val="Times New Roman"/>
        <family val="1"/>
      </rPr>
      <t/>
    </r>
    <phoneticPr fontId="5" type="noConversion"/>
  </si>
  <si>
    <t>18歲以上人口的吸菸率</t>
    <phoneticPr fontId="5" type="noConversion"/>
  </si>
  <si>
    <r>
      <rPr>
        <sz val="9"/>
        <rFont val="標楷體"/>
        <family val="4"/>
        <charset val="136"/>
      </rPr>
      <t>年底</t>
    </r>
    <r>
      <rPr>
        <sz val="9"/>
        <rFont val="Times New Roman"/>
        <family val="1"/>
      </rPr>
      <t>15</t>
    </r>
    <r>
      <rPr>
        <sz val="9"/>
        <rFont val="標楷體"/>
        <family val="4"/>
        <charset val="136"/>
      </rPr>
      <t>歲以上一般戶長</t>
    </r>
    <r>
      <rPr>
        <sz val="9"/>
        <rFont val="Times New Roman"/>
        <family val="1"/>
      </rPr>
      <t>(</t>
    </r>
    <r>
      <rPr>
        <sz val="9"/>
        <rFont val="標楷體"/>
        <family val="4"/>
        <charset val="136"/>
      </rPr>
      <t>共同生活戶</t>
    </r>
    <r>
      <rPr>
        <sz val="9"/>
        <rFont val="Times New Roman"/>
        <family val="1"/>
      </rPr>
      <t>+</t>
    </r>
    <r>
      <rPr>
        <sz val="9"/>
        <color rgb="FFFF0000"/>
        <rFont val="標楷體"/>
        <family val="4"/>
        <charset val="136"/>
      </rPr>
      <t>單獨生活戶</t>
    </r>
    <r>
      <rPr>
        <sz val="9"/>
        <rFont val="Times New Roman"/>
        <family val="1"/>
      </rPr>
      <t>)</t>
    </r>
    <phoneticPr fontId="5" type="noConversion"/>
  </si>
  <si>
    <t>百分比</t>
  </si>
  <si>
    <t>指具原住民身份的國中小學生未經請假、不明原因未到校上課達3日以上或轉學生未向轉入學校報到者。</t>
    <phoneticPr fontId="1" type="noConversion"/>
  </si>
  <si>
    <t>原住民中輟生人數</t>
    <phoneticPr fontId="5" type="noConversion"/>
  </si>
  <si>
    <t>具原住民身份的國中中輟生人數占具原住民身份的國中小中輟生人數百分比。</t>
    <phoneticPr fontId="1" type="noConversion"/>
  </si>
  <si>
    <t>具原住民身份的國小中輟生人數占具原住民身份的國中小中輟生人數百分比。</t>
    <phoneticPr fontId="1" type="noConversion"/>
  </si>
  <si>
    <t xml:space="preserve">  年底長期照護機構實際進住人數</t>
    <phoneticPr fontId="5" type="noConversion"/>
  </si>
  <si>
    <t xml:space="preserve">  年底長期照護機構實際進住人員平均年齡</t>
    <phoneticPr fontId="5" type="noConversion"/>
  </si>
  <si>
    <r>
      <t xml:space="preserve">  年底</t>
    </r>
    <r>
      <rPr>
        <sz val="9"/>
        <color rgb="FFFF0000"/>
        <rFont val="標楷體"/>
        <family val="4"/>
        <charset val="136"/>
      </rPr>
      <t>機構住宿式</t>
    </r>
    <r>
      <rPr>
        <sz val="9"/>
        <rFont val="標楷體"/>
        <family val="4"/>
        <charset val="136"/>
      </rPr>
      <t>長期照護服務人員人數</t>
    </r>
    <phoneticPr fontId="5" type="noConversion"/>
  </si>
  <si>
    <t>受理性侵害通報受害者人數</t>
    <phoneticPr fontId="5" type="noConversion"/>
  </si>
  <si>
    <t>原住民性侵害通報受害者人數</t>
    <phoneticPr fontId="5" type="noConversion"/>
  </si>
  <si>
    <r>
      <t>受理家庭暴力通報受害者人數</t>
    </r>
    <r>
      <rPr>
        <sz val="9"/>
        <rFont val="Times New Roman"/>
        <family val="1"/>
      </rPr>
      <t>(</t>
    </r>
    <r>
      <rPr>
        <sz val="9"/>
        <rFont val="標楷體"/>
        <family val="4"/>
        <charset val="136"/>
      </rPr>
      <t>不含兒少保護通報</t>
    </r>
    <r>
      <rPr>
        <sz val="9"/>
        <rFont val="Times New Roman"/>
        <family val="1"/>
      </rPr>
      <t xml:space="preserve">) </t>
    </r>
    <phoneticPr fontId="5" type="noConversion"/>
  </si>
  <si>
    <t>原住民家庭暴力通報受害者人數</t>
    <phoneticPr fontId="5" type="noConversion"/>
  </si>
  <si>
    <t>受理兒童少年保護案件通報受害者人數</t>
    <phoneticPr fontId="1" type="noConversion"/>
  </si>
  <si>
    <r>
      <rPr>
        <sz val="9"/>
        <rFont val="標楷體"/>
        <family val="4"/>
        <charset val="136"/>
      </rPr>
      <t>受理性騷擾案申訴成立案件</t>
    </r>
    <r>
      <rPr>
        <sz val="9"/>
        <rFont val="Times New Roman"/>
        <family val="1"/>
      </rPr>
      <t>---</t>
    </r>
    <r>
      <rPr>
        <sz val="9"/>
        <rFont val="標楷體"/>
        <family val="4"/>
        <charset val="136"/>
      </rPr>
      <t>申訴人</t>
    </r>
    <phoneticPr fontId="1" type="noConversion"/>
  </si>
  <si>
    <r>
      <rPr>
        <sz val="9"/>
        <rFont val="標楷體"/>
        <family val="4"/>
        <charset val="136"/>
      </rPr>
      <t>受理性騷擾案申訴成立案件</t>
    </r>
    <r>
      <rPr>
        <sz val="9"/>
        <rFont val="Times New Roman"/>
        <family val="1"/>
      </rPr>
      <t>---</t>
    </r>
    <r>
      <rPr>
        <sz val="9"/>
        <rFont val="標楷體"/>
        <family val="4"/>
        <charset val="136"/>
      </rPr>
      <t>加害人</t>
    </r>
    <phoneticPr fontId="5" type="noConversion"/>
  </si>
  <si>
    <t>查獲或救援兒少性剝削人數</t>
    <phoneticPr fontId="5" type="noConversion"/>
  </si>
  <si>
    <t>申請家庭暴力事件未成年子女會面、交往及交付之申請人數</t>
    <phoneticPr fontId="5" type="noConversion"/>
  </si>
  <si>
    <r>
      <rPr>
        <sz val="9"/>
        <rFont val="標楷體"/>
        <family val="4"/>
        <charset val="136"/>
      </rPr>
      <t>年底低收入戶人數</t>
    </r>
    <r>
      <rPr>
        <sz val="8.5"/>
        <rFont val="Times New Roman"/>
        <family val="1"/>
      </rPr>
      <t/>
    </r>
    <phoneticPr fontId="5" type="noConversion"/>
  </si>
  <si>
    <t>年底原住民低收入戶</t>
    <phoneticPr fontId="5" type="noConversion"/>
  </si>
  <si>
    <t>年底列冊街友人數</t>
    <phoneticPr fontId="5" type="noConversion"/>
  </si>
  <si>
    <t>年底低收入戶數按戶長性別</t>
    <phoneticPr fontId="5" type="noConversion"/>
  </si>
  <si>
    <t>年底收容街友人數</t>
    <phoneticPr fontId="5" type="noConversion"/>
  </si>
  <si>
    <t>社工</t>
    <phoneticPr fontId="5" type="noConversion"/>
  </si>
  <si>
    <t>社工</t>
    <phoneticPr fontId="1" type="noConversion"/>
  </si>
  <si>
    <t>人團</t>
    <phoneticPr fontId="1" type="noConversion"/>
  </si>
  <si>
    <t>仁家</t>
    <phoneticPr fontId="1" type="noConversion"/>
  </si>
  <si>
    <t>老福</t>
    <phoneticPr fontId="1" type="noConversion"/>
  </si>
  <si>
    <t>老福</t>
    <phoneticPr fontId="1" type="noConversion"/>
  </si>
  <si>
    <t>兒少</t>
    <phoneticPr fontId="1" type="noConversion"/>
  </si>
  <si>
    <t>居家托育服務中心保母人數係指由居家托育服務中心輔導管理之領有居家式托育服務證書之托育人員</t>
    <phoneticPr fontId="1" type="noConversion"/>
  </si>
  <si>
    <t>兒少</t>
    <phoneticPr fontId="1" type="noConversion"/>
  </si>
  <si>
    <t>兒福</t>
    <phoneticPr fontId="1" type="noConversion"/>
  </si>
  <si>
    <r>
      <t>緊急短期安置從事性</t>
    </r>
    <r>
      <rPr>
        <b/>
        <sz val="9"/>
        <color rgb="FFFF0000"/>
        <rFont val="標楷體"/>
        <family val="4"/>
        <charset val="136"/>
      </rPr>
      <t>剝削</t>
    </r>
    <r>
      <rPr>
        <sz val="9"/>
        <rFont val="標楷體"/>
        <family val="4"/>
        <charset val="136"/>
      </rPr>
      <t>兒少人數</t>
    </r>
    <phoneticPr fontId="1" type="noConversion"/>
  </si>
  <si>
    <r>
      <t>依據兒童及少年性剝削防制條例規定，緊急短期安置從事性</t>
    </r>
    <r>
      <rPr>
        <b/>
        <sz val="9"/>
        <color rgb="FFFF0000"/>
        <rFont val="標楷體"/>
        <family val="4"/>
        <charset val="136"/>
      </rPr>
      <t>剝削</t>
    </r>
    <r>
      <rPr>
        <sz val="9"/>
        <rFont val="標楷體"/>
        <family val="4"/>
        <charset val="136"/>
      </rPr>
      <t>之兒童及少年人數。</t>
    </r>
    <phoneticPr fontId="1" type="noConversion"/>
  </si>
  <si>
    <r>
      <t>未滿18歲之兒童或少年，因性</t>
    </r>
    <r>
      <rPr>
        <b/>
        <sz val="9"/>
        <color rgb="FFFF0000"/>
        <rFont val="標楷體"/>
        <family val="4"/>
        <charset val="136"/>
      </rPr>
      <t>剝削</t>
    </r>
    <r>
      <rPr>
        <sz val="9"/>
        <rFont val="標楷體"/>
        <family val="4"/>
        <charset val="136"/>
      </rPr>
      <t>被查獲或救援之人數。</t>
    </r>
    <phoneticPr fontId="1" type="noConversion"/>
  </si>
  <si>
    <t>長青</t>
    <phoneticPr fontId="1" type="noConversion"/>
  </si>
  <si>
    <t>老福</t>
    <phoneticPr fontId="1" type="noConversion"/>
  </si>
  <si>
    <t>家防</t>
    <phoneticPr fontId="5" type="noConversion"/>
  </si>
  <si>
    <t>家防</t>
    <phoneticPr fontId="1" type="noConversion"/>
  </si>
  <si>
    <t>婦保</t>
    <phoneticPr fontId="5" type="noConversion"/>
  </si>
  <si>
    <t>婦保</t>
    <phoneticPr fontId="1" type="noConversion"/>
  </si>
  <si>
    <t>救助</t>
    <phoneticPr fontId="1" type="noConversion"/>
  </si>
  <si>
    <r>
      <t>108</t>
    </r>
    <r>
      <rPr>
        <sz val="9"/>
        <rFont val="標楷體"/>
        <family val="4"/>
        <charset val="136"/>
      </rPr>
      <t>年</t>
    </r>
    <phoneticPr fontId="5" type="noConversion"/>
  </si>
  <si>
    <t>每年度災害發生頻率及情形不同，致每年度予以補助情形有所差異</t>
    <phoneticPr fontId="1" type="noConversion"/>
  </si>
  <si>
    <t>無障</t>
    <phoneticPr fontId="1" type="noConversion"/>
  </si>
  <si>
    <t>障福</t>
    <phoneticPr fontId="1" type="noConversion"/>
  </si>
  <si>
    <t>老福、障福</t>
    <phoneticPr fontId="1" type="noConversion"/>
  </si>
  <si>
    <t>兒少、救助</t>
    <phoneticPr fontId="1" type="noConversion"/>
  </si>
  <si>
    <t>無障</t>
    <phoneticPr fontId="1" type="noConversion"/>
  </si>
  <si>
    <t>依實際應徵狀況填列</t>
    <phoneticPr fontId="1" type="noConversion"/>
  </si>
  <si>
    <t>依實際申請狀況填列</t>
    <phoneticPr fontId="1" type="noConversion"/>
  </si>
  <si>
    <t>人團</t>
    <phoneticPr fontId="1" type="noConversion"/>
  </si>
  <si>
    <t>辦卡人數增加</t>
    <phoneticPr fontId="1" type="noConversion"/>
  </si>
  <si>
    <t>依本補助實際申請人數填報</t>
    <phoneticPr fontId="1" type="noConversion"/>
  </si>
  <si>
    <t>依實際活動辦理成果填報</t>
    <phoneticPr fontId="1" type="noConversion"/>
  </si>
  <si>
    <t>自109年起長照業務移至衛生局</t>
    <phoneticPr fontId="1" type="noConversion"/>
  </si>
  <si>
    <t>107年失智日照中心計2家，108年共計3家，故服務人數增加。</t>
    <phoneticPr fontId="1" type="noConversion"/>
  </si>
  <si>
    <t>107年日照中心計30家，108年共計39家，故服務人數增加</t>
    <phoneticPr fontId="1" type="noConversion"/>
  </si>
  <si>
    <t>居家托育服務中心保母人數</t>
    <phoneticPr fontId="1" type="noConversion"/>
  </si>
  <si>
    <t>社會局</t>
    <phoneticPr fontId="1" type="noConversion"/>
  </si>
  <si>
    <t>兒少</t>
    <phoneticPr fontId="1" type="noConversion"/>
  </si>
  <si>
    <t>居家托育服務中心保母人數係指由居家托育服務中心輔導管理之領有居家式托育服務證書之托育人員</t>
    <phoneticPr fontId="1" type="noConversion"/>
  </si>
  <si>
    <t>新增</t>
    <phoneticPr fontId="1" type="noConversion"/>
  </si>
</sst>
</file>

<file path=xl/styles.xml><?xml version="1.0" encoding="utf-8"?>
<styleSheet xmlns="http://schemas.openxmlformats.org/spreadsheetml/2006/main">
  <numFmts count="33">
    <numFmt numFmtId="41" formatCode="_-* #,##0_-;\-* #,##0_-;_-* &quot;-&quot;_-;_-@_-"/>
    <numFmt numFmtId="43" formatCode="_-* #,##0.00_-;\-* #,##0.00_-;_-* &quot;-&quot;??_-;_-@_-"/>
    <numFmt numFmtId="176" formatCode="_-* ###\ ##0.0;_-* \-###\ ##0.0;_-* &quot;－&quot;"/>
    <numFmt numFmtId="177" formatCode="_-* #,##0.00_-;\-* #,##0.00_-;_-* &quot;-&quot;_-;_-@_-"/>
    <numFmt numFmtId="178" formatCode="#,##0.00_ "/>
    <numFmt numFmtId="179" formatCode="_-* #,##0.0_-;\-* #,##0.0_-;_-* &quot;-&quot;?_-;_-@_-"/>
    <numFmt numFmtId="180" formatCode="_-* ###\ ##0.0_-;_-* \-###\ ##0.0_-;_-* &quot;－&quot;_-;_-@_-"/>
    <numFmt numFmtId="181" formatCode="_-* #,##0.0_-;\-* #,##0.0_-;_-* &quot;－&quot;_-;_-@_-"/>
    <numFmt numFmtId="182" formatCode="_-* #,##0_-;\-* #,##0_-;_-* &quot;－&quot;_-;_-@_-"/>
    <numFmt numFmtId="183" formatCode="0.0_);[Red]\(0.0\)"/>
    <numFmt numFmtId="184" formatCode="_-* #,##0.0_-;\-* #,##0.0_-;_-* &quot;-&quot;_-;_-@_-"/>
    <numFmt numFmtId="185" formatCode="0_);[Red]\(0\)"/>
    <numFmt numFmtId="186" formatCode="#,##0_);[Red]\(#,##0\)"/>
    <numFmt numFmtId="187" formatCode="_-* #,##0_-;\-* #,##0_-;_-* &quot;-&quot;?_-;_-@_-"/>
    <numFmt numFmtId="188" formatCode="0.00_);[Red]\(0.00\)"/>
    <numFmt numFmtId="189" formatCode="_-* #,##0.00_-;\-* #,##0.00_-;_-* &quot;-&quot;?_-;_-@_-"/>
    <numFmt numFmtId="190" formatCode="&quot; &quot;#,##0&quot; &quot;;&quot;-&quot;#,##0&quot; &quot;;&quot; - &quot;;&quot; &quot;@&quot; &quot;"/>
    <numFmt numFmtId="191" formatCode="0.00&quot; &quot;;[Red]&quot;(&quot;0.00&quot;)&quot;"/>
    <numFmt numFmtId="192" formatCode="&quot; &quot;#,##0.00&quot; &quot;;&quot;-&quot;#,##0.00&quot; &quot;;&quot; -&quot;00&quot; &quot;;&quot; &quot;@&quot; &quot;"/>
    <numFmt numFmtId="193" formatCode="&quot; &quot;#,##0&quot; &quot;;&quot;-&quot;#,##0&quot; &quot;;&quot; － &quot;;&quot; &quot;@&quot; &quot;"/>
    <numFmt numFmtId="194" formatCode="_-* #,##0.00_-;\-* #,##0.00_-;_-* &quot;－&quot;_-;_-@_-"/>
    <numFmt numFmtId="195" formatCode="&quot; &quot;#,##0.00&quot; &quot;;&quot;-&quot;#,##0.00&quot; &quot;;&quot; － &quot;;&quot; &quot;@&quot; &quot;"/>
    <numFmt numFmtId="196" formatCode="&quot; &quot;#,##0&quot; &quot;;&quot;-&quot;#,##0&quot; &quot;;&quot; -&quot;0&quot; &quot;;&quot; &quot;@&quot; &quot;"/>
    <numFmt numFmtId="197" formatCode="0.00_ "/>
    <numFmt numFmtId="198" formatCode="_-* #,##0_-;\-* #,##0_-;_-* &quot;-&quot;??_-;_-@_-"/>
    <numFmt numFmtId="199" formatCode="0.0_ "/>
    <numFmt numFmtId="200" formatCode="#,##0_ "/>
    <numFmt numFmtId="201" formatCode="##,###,##0\ "/>
    <numFmt numFmtId="202" formatCode="#,##0.0&quot; &quot;;#,##0.0&quot; &quot;;&quot;- &quot;;&quot; &quot;@&quot; &quot;"/>
    <numFmt numFmtId="203" formatCode="#,##0&quot; &quot;;#,##0&quot; &quot;;&quot;－ &quot;;&quot; &quot;@&quot; &quot;"/>
    <numFmt numFmtId="204" formatCode="#,##0&quot; &quot;;#,##0&quot; &quot;;&quot;- &quot;;&quot; &quot;@&quot; &quot;"/>
    <numFmt numFmtId="205" formatCode="0&quot; &quot;;[Red]&quot;(&quot;0&quot;)&quot;"/>
    <numFmt numFmtId="206" formatCode="0.0"/>
  </numFmts>
  <fonts count="53">
    <font>
      <sz val="12"/>
      <color theme="1"/>
      <name val="新細明體"/>
      <family val="2"/>
      <charset val="136"/>
      <scheme val="minor"/>
    </font>
    <font>
      <sz val="9"/>
      <name val="新細明體"/>
      <family val="2"/>
      <charset val="136"/>
      <scheme val="minor"/>
    </font>
    <font>
      <sz val="12"/>
      <color indexed="8"/>
      <name val="新細明體"/>
      <family val="1"/>
      <charset val="136"/>
    </font>
    <font>
      <sz val="9"/>
      <name val="Times New Roman"/>
      <family val="1"/>
    </font>
    <font>
      <sz val="18"/>
      <name val="標楷體"/>
      <family val="4"/>
      <charset val="136"/>
    </font>
    <font>
      <sz val="9"/>
      <name val="細明體"/>
      <family val="3"/>
      <charset val="136"/>
    </font>
    <font>
      <sz val="8.5"/>
      <color indexed="8"/>
      <name val="Times New Roman"/>
      <family val="1"/>
    </font>
    <font>
      <sz val="9"/>
      <color indexed="8"/>
      <name val="Times New Roman"/>
      <family val="1"/>
    </font>
    <font>
      <sz val="9"/>
      <color indexed="8"/>
      <name val="標楷體"/>
      <family val="4"/>
      <charset val="136"/>
    </font>
    <font>
      <sz val="12"/>
      <color indexed="8"/>
      <name val="Times New Roman"/>
      <family val="1"/>
    </font>
    <font>
      <sz val="9"/>
      <name val="標楷體"/>
      <family val="4"/>
      <charset val="136"/>
    </font>
    <font>
      <sz val="9"/>
      <name val="新細明體"/>
      <family val="1"/>
      <charset val="136"/>
    </font>
    <font>
      <sz val="8.5"/>
      <name val="Times New Roman"/>
      <family val="1"/>
    </font>
    <font>
      <b/>
      <sz val="10"/>
      <color indexed="12"/>
      <name val="標楷體"/>
      <family val="4"/>
      <charset val="136"/>
    </font>
    <font>
      <sz val="10"/>
      <color indexed="12"/>
      <name val="Times New Roman"/>
      <family val="1"/>
    </font>
    <font>
      <sz val="9"/>
      <color theme="1"/>
      <name val="新細明體"/>
      <family val="1"/>
      <charset val="136"/>
      <scheme val="minor"/>
    </font>
    <font>
      <sz val="9"/>
      <color theme="1"/>
      <name val="Times New Roman"/>
      <family val="1"/>
    </font>
    <font>
      <sz val="9"/>
      <name val="華康細明體"/>
      <family val="3"/>
      <charset val="136"/>
    </font>
    <font>
      <sz val="9"/>
      <color rgb="FFFF0000"/>
      <name val="Times New Roman"/>
      <family val="1"/>
    </font>
    <font>
      <b/>
      <sz val="9"/>
      <color indexed="81"/>
      <name val="細明體"/>
      <family val="3"/>
      <charset val="136"/>
    </font>
    <font>
      <sz val="9"/>
      <color indexed="81"/>
      <name val="Tahoma"/>
      <family val="2"/>
    </font>
    <font>
      <b/>
      <sz val="9"/>
      <color indexed="12"/>
      <name val="Times New Roman"/>
      <family val="1"/>
    </font>
    <font>
      <b/>
      <sz val="9"/>
      <color indexed="12"/>
      <name val="標楷體"/>
      <family val="4"/>
      <charset val="136"/>
    </font>
    <font>
      <b/>
      <sz val="9"/>
      <name val="Times New Roman"/>
      <family val="1"/>
    </font>
    <font>
      <sz val="9"/>
      <name val="新細明體"/>
      <family val="1"/>
      <charset val="136"/>
      <scheme val="minor"/>
    </font>
    <font>
      <sz val="12"/>
      <color theme="1"/>
      <name val="新細明體"/>
      <family val="1"/>
      <charset val="136"/>
      <scheme val="minor"/>
    </font>
    <font>
      <b/>
      <sz val="10"/>
      <color indexed="12"/>
      <name val="Times New Roman"/>
      <family val="1"/>
    </font>
    <font>
      <b/>
      <sz val="10"/>
      <name val="Times New Roman"/>
      <family val="1"/>
    </font>
    <font>
      <sz val="9"/>
      <color rgb="FF000000"/>
      <name val="Times New Roman"/>
      <family val="1"/>
    </font>
    <font>
      <sz val="9"/>
      <color indexed="8"/>
      <name val="細明體"/>
      <family val="3"/>
      <charset val="136"/>
    </font>
    <font>
      <sz val="7.5"/>
      <color theme="1"/>
      <name val="Times New Roman"/>
      <family val="1"/>
    </font>
    <font>
      <sz val="18"/>
      <color theme="1"/>
      <name val="標楷體"/>
      <family val="4"/>
      <charset val="136"/>
    </font>
    <font>
      <sz val="8.5"/>
      <color theme="1"/>
      <name val="Times New Roman"/>
      <family val="1"/>
    </font>
    <font>
      <sz val="9"/>
      <color theme="1"/>
      <name val="標楷體"/>
      <family val="4"/>
      <charset val="136"/>
    </font>
    <font>
      <sz val="12"/>
      <color theme="1"/>
      <name val="Times New Roman"/>
      <family val="1"/>
    </font>
    <font>
      <sz val="10"/>
      <color theme="1"/>
      <name val="Times New Roman"/>
      <family val="1"/>
    </font>
    <font>
      <sz val="8.5"/>
      <color theme="1"/>
      <name val="標楷體"/>
      <family val="4"/>
      <charset val="136"/>
    </font>
    <font>
      <b/>
      <sz val="9"/>
      <color indexed="81"/>
      <name val="Tahoma"/>
      <family val="2"/>
    </font>
    <font>
      <sz val="10"/>
      <color theme="1"/>
      <name val="標楷體"/>
      <family val="4"/>
      <charset val="136"/>
    </font>
    <font>
      <sz val="12"/>
      <color theme="1"/>
      <name val="標楷體"/>
      <family val="4"/>
      <charset val="136"/>
    </font>
    <font>
      <sz val="9"/>
      <color rgb="FF0000FF"/>
      <name val="標楷體"/>
      <family val="4"/>
      <charset val="136"/>
    </font>
    <font>
      <b/>
      <sz val="10"/>
      <color rgb="FF0000FF"/>
      <name val="Times New Roman"/>
      <family val="1"/>
    </font>
    <font>
      <b/>
      <sz val="10"/>
      <color rgb="FF0000FF"/>
      <name val="標楷體"/>
      <family val="4"/>
      <charset val="136"/>
    </font>
    <font>
      <sz val="12"/>
      <name val="標楷體"/>
      <family val="4"/>
      <charset val="136"/>
    </font>
    <font>
      <sz val="9"/>
      <color rgb="FFFF0000"/>
      <name val="標楷體"/>
      <family val="4"/>
      <charset val="136"/>
    </font>
    <font>
      <sz val="9"/>
      <color rgb="FFFF0000"/>
      <name val="新細明體"/>
      <family val="1"/>
      <charset val="136"/>
      <scheme val="minor"/>
    </font>
    <font>
      <sz val="12"/>
      <color rgb="FFFF0000"/>
      <name val="新細明體"/>
      <family val="2"/>
      <charset val="136"/>
      <scheme val="minor"/>
    </font>
    <font>
      <sz val="12"/>
      <color rgb="FFFF0000"/>
      <name val="標楷體"/>
      <family val="4"/>
      <charset val="136"/>
    </font>
    <font>
      <sz val="12"/>
      <name val="新細明體"/>
      <family val="2"/>
      <charset val="136"/>
      <scheme val="minor"/>
    </font>
    <font>
      <sz val="9"/>
      <color rgb="FF000000"/>
      <name val="標楷體"/>
      <family val="4"/>
      <charset val="136"/>
    </font>
    <font>
      <b/>
      <sz val="9"/>
      <color rgb="FFFF0000"/>
      <name val="Times New Roman"/>
      <family val="1"/>
    </font>
    <font>
      <b/>
      <sz val="9"/>
      <color rgb="FFFF0000"/>
      <name val="標楷體"/>
      <family val="4"/>
      <charset val="136"/>
    </font>
    <font>
      <sz val="12"/>
      <color theme="1"/>
      <name val="新細明體"/>
      <family val="2"/>
      <charset val="136"/>
      <scheme val="minor"/>
    </font>
  </fonts>
  <fills count="4">
    <fill>
      <patternFill patternType="none"/>
    </fill>
    <fill>
      <patternFill patternType="gray125"/>
    </fill>
    <fill>
      <patternFill patternType="solid">
        <fgColor theme="5" tint="0.39997558519241921"/>
        <bgColor indexed="64"/>
      </patternFill>
    </fill>
    <fill>
      <patternFill patternType="solid">
        <fgColor theme="8" tint="0.39997558519241921"/>
        <bgColor indexed="64"/>
      </patternFill>
    </fill>
  </fills>
  <borders count="15">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8">
    <xf numFmtId="0" fontId="0" fillId="0" borderId="0">
      <alignment vertical="center"/>
    </xf>
    <xf numFmtId="0" fontId="2" fillId="0" borderId="0">
      <alignment vertical="top"/>
    </xf>
    <xf numFmtId="176" fontId="17" fillId="0" borderId="10" applyBorder="0" applyAlignment="0"/>
    <xf numFmtId="180" fontId="17" fillId="0" borderId="0"/>
    <xf numFmtId="43" fontId="2" fillId="0" borderId="0" applyFont="0" applyFill="0" applyBorder="0" applyAlignment="0" applyProtection="0">
      <alignment vertical="center"/>
    </xf>
    <xf numFmtId="0" fontId="25" fillId="0" borderId="0">
      <alignment vertical="top"/>
    </xf>
    <xf numFmtId="0" fontId="2" fillId="0" borderId="0">
      <alignment vertical="top"/>
    </xf>
    <xf numFmtId="43" fontId="52" fillId="0" borderId="0" applyFont="0" applyFill="0" applyBorder="0" applyAlignment="0" applyProtection="0">
      <alignment vertical="center"/>
    </xf>
  </cellStyleXfs>
  <cellXfs count="478">
    <xf numFmtId="0" fontId="0" fillId="0" borderId="0" xfId="0">
      <alignment vertical="center"/>
    </xf>
    <xf numFmtId="0" fontId="3" fillId="0" borderId="0" xfId="1" applyFont="1" applyFill="1" applyBorder="1" applyAlignment="1">
      <alignment vertical="center"/>
    </xf>
    <xf numFmtId="0" fontId="7" fillId="0" borderId="0" xfId="1" applyFont="1" applyFill="1" applyAlignment="1">
      <alignment vertical="top"/>
    </xf>
    <xf numFmtId="0" fontId="7" fillId="0" borderId="0" xfId="1" applyFont="1" applyFill="1" applyBorder="1" applyAlignment="1">
      <alignment vertical="top"/>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3" fillId="0" borderId="2" xfId="1" applyFont="1" applyFill="1" applyBorder="1" applyAlignment="1">
      <alignment horizontal="center" vertical="center" wrapText="1"/>
    </xf>
    <xf numFmtId="0" fontId="12" fillId="0" borderId="4" xfId="1" applyFont="1" applyFill="1" applyBorder="1" applyAlignment="1">
      <alignment vertical="center"/>
    </xf>
    <xf numFmtId="0" fontId="12" fillId="0" borderId="6" xfId="1" applyFont="1" applyFill="1" applyBorder="1" applyAlignment="1">
      <alignment horizontal="center" vertical="center"/>
    </xf>
    <xf numFmtId="0" fontId="3" fillId="0" borderId="0" xfId="1" applyFont="1" applyFill="1" applyBorder="1" applyAlignment="1">
      <alignment horizontal="right" vertical="center"/>
    </xf>
    <xf numFmtId="0" fontId="3" fillId="0" borderId="6" xfId="0" applyFont="1" applyFill="1" applyBorder="1" applyAlignment="1">
      <alignment horizontal="center" vertical="center"/>
    </xf>
    <xf numFmtId="0" fontId="10" fillId="0" borderId="0" xfId="0" applyFont="1" applyFill="1" applyBorder="1" applyAlignment="1">
      <alignment horizontal="center" vertical="center"/>
    </xf>
    <xf numFmtId="0" fontId="12" fillId="0" borderId="0" xfId="1" applyFont="1" applyFill="1" applyBorder="1" applyAlignment="1">
      <alignment vertical="center"/>
    </xf>
    <xf numFmtId="0" fontId="3" fillId="0" borderId="7" xfId="1" applyFont="1" applyFill="1" applyBorder="1" applyAlignment="1">
      <alignment vertical="center"/>
    </xf>
    <xf numFmtId="0" fontId="3" fillId="0" borderId="9" xfId="1" applyFont="1" applyFill="1" applyBorder="1" applyAlignment="1">
      <alignment horizontal="center" vertical="center"/>
    </xf>
    <xf numFmtId="41" fontId="3" fillId="0" borderId="0" xfId="1" applyNumberFormat="1" applyFont="1" applyFill="1" applyBorder="1" applyAlignment="1">
      <alignment horizontal="right" vertical="center"/>
    </xf>
    <xf numFmtId="0" fontId="3" fillId="0" borderId="9" xfId="0" applyFont="1" applyFill="1" applyBorder="1" applyAlignment="1">
      <alignment horizontal="center" vertical="center"/>
    </xf>
    <xf numFmtId="176" fontId="3" fillId="0" borderId="0" xfId="1" applyNumberFormat="1" applyFont="1" applyFill="1" applyBorder="1" applyAlignment="1">
      <alignment horizontal="right" vertical="center"/>
    </xf>
    <xf numFmtId="0" fontId="3" fillId="0" borderId="8" xfId="1" applyFont="1" applyFill="1" applyBorder="1" applyAlignment="1">
      <alignment vertical="center"/>
    </xf>
    <xf numFmtId="0" fontId="3" fillId="0" borderId="7" xfId="1" applyFont="1" applyFill="1" applyBorder="1" applyAlignment="1">
      <alignment horizontal="left" vertical="center"/>
    </xf>
    <xf numFmtId="43" fontId="7" fillId="0" borderId="0" xfId="0" applyNumberFormat="1" applyFont="1" applyFill="1" applyBorder="1" applyAlignment="1">
      <alignment horizontal="right" vertical="center"/>
    </xf>
    <xf numFmtId="43" fontId="7" fillId="0" borderId="0" xfId="1" applyNumberFormat="1" applyFont="1" applyFill="1" applyBorder="1" applyAlignment="1">
      <alignment horizontal="right" vertical="center"/>
    </xf>
    <xf numFmtId="177" fontId="3" fillId="0" borderId="0" xfId="1" applyNumberFormat="1" applyFont="1" applyFill="1" applyBorder="1" applyAlignment="1">
      <alignment horizontal="right" vertical="center"/>
    </xf>
    <xf numFmtId="178" fontId="3" fillId="0" borderId="0" xfId="1" applyNumberFormat="1" applyFont="1" applyFill="1" applyBorder="1" applyAlignment="1">
      <alignment horizontal="right" vertical="center"/>
    </xf>
    <xf numFmtId="0" fontId="10" fillId="0" borderId="9" xfId="1" applyFont="1" applyFill="1" applyBorder="1" applyAlignment="1">
      <alignment horizontal="center" vertical="center"/>
    </xf>
    <xf numFmtId="0" fontId="3" fillId="0" borderId="8" xfId="1" applyFont="1" applyFill="1" applyBorder="1" applyAlignment="1">
      <alignment horizontal="left" vertical="center"/>
    </xf>
    <xf numFmtId="179" fontId="3" fillId="0" borderId="0" xfId="1" applyNumberFormat="1" applyFont="1" applyFill="1" applyBorder="1" applyAlignment="1">
      <alignment horizontal="right" vertical="center"/>
    </xf>
    <xf numFmtId="179" fontId="16" fillId="0" borderId="0" xfId="1" applyNumberFormat="1" applyFont="1" applyFill="1" applyBorder="1" applyAlignment="1">
      <alignment horizontal="right" vertical="center"/>
    </xf>
    <xf numFmtId="179" fontId="3" fillId="0" borderId="0" xfId="2" quotePrefix="1" applyNumberFormat="1" applyFont="1" applyFill="1" applyBorder="1" applyAlignment="1">
      <alignment horizontal="right" vertical="center"/>
    </xf>
    <xf numFmtId="0" fontId="3" fillId="0" borderId="7" xfId="1" applyFont="1" applyFill="1" applyBorder="1" applyAlignment="1">
      <alignment horizontal="left" indent="1"/>
    </xf>
    <xf numFmtId="179" fontId="3" fillId="0" borderId="0" xfId="1" quotePrefix="1" applyNumberFormat="1" applyFont="1" applyFill="1" applyBorder="1" applyAlignment="1">
      <alignment horizontal="right" vertical="center"/>
    </xf>
    <xf numFmtId="181" fontId="3" fillId="0" borderId="0" xfId="3" applyNumberFormat="1" applyFont="1" applyFill="1" applyBorder="1" applyAlignment="1">
      <alignment horizontal="right"/>
    </xf>
    <xf numFmtId="182" fontId="3" fillId="0" borderId="0" xfId="3" applyNumberFormat="1" applyFont="1" applyFill="1" applyBorder="1" applyAlignment="1">
      <alignment horizontal="right"/>
    </xf>
    <xf numFmtId="183" fontId="16" fillId="0" borderId="0" xfId="3" applyNumberFormat="1" applyFont="1" applyFill="1" applyBorder="1" applyAlignment="1">
      <alignment horizontal="right"/>
    </xf>
    <xf numFmtId="182" fontId="16" fillId="0" borderId="0" xfId="3" applyNumberFormat="1" applyFont="1" applyFill="1" applyBorder="1" applyAlignment="1">
      <alignment horizontal="right"/>
    </xf>
    <xf numFmtId="184" fontId="3" fillId="0" borderId="0" xfId="1" applyNumberFormat="1" applyFont="1" applyFill="1" applyBorder="1" applyAlignment="1">
      <alignment horizontal="right" vertical="center"/>
    </xf>
    <xf numFmtId="181" fontId="3" fillId="0" borderId="0" xfId="1" applyNumberFormat="1" applyFont="1" applyFill="1" applyBorder="1" applyAlignment="1">
      <alignment horizontal="right" vertical="center"/>
    </xf>
    <xf numFmtId="41" fontId="16" fillId="0" borderId="0" xfId="1" applyNumberFormat="1" applyFont="1" applyFill="1" applyBorder="1" applyAlignment="1">
      <alignment horizontal="right" vertical="center"/>
    </xf>
    <xf numFmtId="184" fontId="12" fillId="0" borderId="0" xfId="1" applyNumberFormat="1" applyFont="1" applyFill="1" applyBorder="1" applyAlignment="1">
      <alignment vertical="center"/>
    </xf>
    <xf numFmtId="185" fontId="18" fillId="0" borderId="0" xfId="1" applyNumberFormat="1" applyFont="1" applyFill="1" applyBorder="1" applyAlignment="1">
      <alignment horizontal="right" vertical="center"/>
    </xf>
    <xf numFmtId="186" fontId="3" fillId="0" borderId="0" xfId="2" applyNumberFormat="1" applyFont="1" applyFill="1" applyBorder="1" applyAlignment="1">
      <alignment horizontal="right" vertical="center"/>
    </xf>
    <xf numFmtId="0" fontId="10" fillId="0" borderId="7" xfId="1" applyFont="1" applyFill="1" applyBorder="1" applyAlignment="1">
      <alignment horizontal="left" vertical="center"/>
    </xf>
    <xf numFmtId="41" fontId="3" fillId="0" borderId="8" xfId="1" applyNumberFormat="1" applyFont="1" applyFill="1" applyBorder="1" applyAlignment="1">
      <alignment horizontal="right" vertical="center"/>
    </xf>
    <xf numFmtId="0" fontId="3" fillId="0" borderId="11" xfId="1" applyFont="1" applyFill="1" applyBorder="1" applyAlignment="1">
      <alignment vertical="center"/>
    </xf>
    <xf numFmtId="0" fontId="10" fillId="0" borderId="13" xfId="1" applyFont="1" applyFill="1" applyBorder="1" applyAlignment="1">
      <alignment horizontal="center" vertical="center"/>
    </xf>
    <xf numFmtId="186" fontId="3" fillId="0" borderId="14" xfId="2" applyNumberFormat="1" applyFont="1" applyFill="1" applyBorder="1" applyAlignment="1">
      <alignment horizontal="right" vertical="center"/>
    </xf>
    <xf numFmtId="0" fontId="3" fillId="0" borderId="13" xfId="0" applyFont="1" applyFill="1" applyBorder="1" applyAlignment="1">
      <alignment horizontal="center" vertical="center"/>
    </xf>
    <xf numFmtId="0" fontId="10" fillId="0" borderId="14" xfId="0" applyFont="1" applyFill="1" applyBorder="1" applyAlignment="1">
      <alignment horizontal="center" vertical="center"/>
    </xf>
    <xf numFmtId="0" fontId="3" fillId="0" borderId="0" xfId="0" applyFont="1" applyFill="1" applyBorder="1" applyAlignment="1">
      <alignment vertical="center"/>
    </xf>
    <xf numFmtId="0" fontId="12" fillId="0" borderId="0" xfId="1" applyFont="1" applyFill="1" applyBorder="1" applyAlignment="1">
      <alignment horizontal="left" indent="1"/>
    </xf>
    <xf numFmtId="0" fontId="12" fillId="0" borderId="0" xfId="1" applyFont="1" applyFill="1" applyBorder="1" applyAlignment="1">
      <alignment horizontal="center" vertical="center"/>
    </xf>
    <xf numFmtId="0" fontId="3" fillId="0" borderId="0" xfId="0" applyFont="1" applyFill="1" applyBorder="1" applyAlignment="1">
      <alignment horizontal="center" vertical="center"/>
    </xf>
    <xf numFmtId="0" fontId="21" fillId="0" borderId="8" xfId="1" applyFont="1" applyFill="1" applyBorder="1" applyAlignment="1">
      <alignment vertical="center"/>
    </xf>
    <xf numFmtId="0" fontId="3" fillId="0" borderId="7" xfId="1" applyFont="1" applyFill="1" applyBorder="1" applyAlignment="1"/>
    <xf numFmtId="0" fontId="3" fillId="0" borderId="9" xfId="2" applyNumberFormat="1" applyFont="1" applyFill="1" applyBorder="1" applyAlignment="1">
      <alignment horizontal="center" vertical="center"/>
    </xf>
    <xf numFmtId="0" fontId="3" fillId="0" borderId="8" xfId="1" applyFont="1" applyFill="1" applyBorder="1" applyAlignment="1">
      <alignment horizontal="right" vertical="center"/>
    </xf>
    <xf numFmtId="0" fontId="10" fillId="0" borderId="9" xfId="2" applyNumberFormat="1" applyFont="1" applyFill="1" applyBorder="1" applyAlignment="1">
      <alignment horizontal="center" vertical="center"/>
    </xf>
    <xf numFmtId="41" fontId="3" fillId="0" borderId="0" xfId="3" applyNumberFormat="1" applyFont="1" applyFill="1" applyBorder="1" applyAlignment="1">
      <alignment horizontal="right" vertical="center"/>
    </xf>
    <xf numFmtId="182" fontId="3" fillId="0" borderId="0" xfId="4" applyNumberFormat="1" applyFont="1" applyFill="1" applyBorder="1" applyAlignment="1">
      <alignment horizontal="right"/>
    </xf>
    <xf numFmtId="49" fontId="3" fillId="0" borderId="7" xfId="1" applyNumberFormat="1" applyFont="1" applyFill="1" applyBorder="1" applyAlignment="1">
      <alignment vertical="center"/>
    </xf>
    <xf numFmtId="49" fontId="10" fillId="0" borderId="7" xfId="1" applyNumberFormat="1" applyFont="1" applyFill="1" applyBorder="1" applyAlignment="1">
      <alignment horizontal="left" vertical="center" indent="1"/>
    </xf>
    <xf numFmtId="49" fontId="3" fillId="0" borderId="7" xfId="1" applyNumberFormat="1" applyFont="1" applyFill="1" applyBorder="1" applyAlignment="1">
      <alignment horizontal="left" vertical="center" indent="1"/>
    </xf>
    <xf numFmtId="0" fontId="9" fillId="0" borderId="0" xfId="1" applyFont="1" applyFill="1" applyBorder="1" applyAlignment="1"/>
    <xf numFmtId="49" fontId="10" fillId="0" borderId="7" xfId="1" applyNumberFormat="1" applyFont="1" applyFill="1" applyBorder="1" applyAlignment="1">
      <alignment vertical="center"/>
    </xf>
    <xf numFmtId="49" fontId="3" fillId="0" borderId="7" xfId="1" applyNumberFormat="1" applyFont="1" applyFill="1" applyBorder="1" applyAlignment="1"/>
    <xf numFmtId="187" fontId="3" fillId="0" borderId="0" xfId="1" applyNumberFormat="1" applyFont="1" applyFill="1" applyBorder="1" applyAlignment="1">
      <alignment horizontal="right" vertical="center"/>
    </xf>
    <xf numFmtId="187" fontId="3" fillId="0" borderId="0" xfId="2" quotePrefix="1" applyNumberFormat="1" applyFont="1" applyFill="1" applyBorder="1" applyAlignment="1">
      <alignment horizontal="right" vertical="center"/>
    </xf>
    <xf numFmtId="0" fontId="10" fillId="0" borderId="8" xfId="1" applyFont="1" applyFill="1" applyBorder="1" applyAlignment="1">
      <alignment vertical="center"/>
    </xf>
    <xf numFmtId="179" fontId="3" fillId="0" borderId="8" xfId="1" applyNumberFormat="1" applyFont="1" applyFill="1" applyBorder="1" applyAlignment="1">
      <alignment horizontal="right" vertical="center"/>
    </xf>
    <xf numFmtId="179" fontId="3" fillId="0" borderId="0" xfId="2" applyNumberFormat="1" applyFont="1" applyFill="1" applyBorder="1" applyAlignment="1">
      <alignment horizontal="right" vertical="center"/>
    </xf>
    <xf numFmtId="0" fontId="10" fillId="0" borderId="8" xfId="0" applyFont="1" applyFill="1" applyBorder="1" applyAlignment="1">
      <alignment horizontal="center" vertical="center"/>
    </xf>
    <xf numFmtId="0" fontId="10" fillId="0" borderId="7" xfId="1" applyFont="1" applyFill="1" applyBorder="1" applyAlignment="1">
      <alignment vertical="center"/>
    </xf>
    <xf numFmtId="187" fontId="3" fillId="0" borderId="0" xfId="2" applyNumberFormat="1" applyFont="1" applyFill="1" applyBorder="1" applyAlignment="1">
      <alignment horizontal="right" vertical="center"/>
    </xf>
    <xf numFmtId="0" fontId="10" fillId="0" borderId="7" xfId="1" applyFont="1" applyFill="1" applyBorder="1" applyAlignment="1"/>
    <xf numFmtId="0" fontId="3" fillId="0" borderId="0" xfId="1" applyFont="1" applyFill="1" applyBorder="1" applyAlignment="1">
      <alignment horizontal="right"/>
    </xf>
    <xf numFmtId="0" fontId="24" fillId="0" borderId="7" xfId="0" applyFont="1" applyFill="1" applyBorder="1" applyAlignment="1">
      <alignment horizontal="left" vertical="center"/>
    </xf>
    <xf numFmtId="188" fontId="3" fillId="0" borderId="0" xfId="2" applyNumberFormat="1" applyFont="1" applyFill="1" applyBorder="1" applyAlignment="1">
      <alignment horizontal="right" vertical="center"/>
    </xf>
    <xf numFmtId="0" fontId="24" fillId="0" borderId="7" xfId="0" applyFont="1" applyFill="1" applyBorder="1" applyAlignment="1">
      <alignment horizontal="left" indent="2"/>
    </xf>
    <xf numFmtId="188" fontId="3" fillId="0" borderId="8" xfId="3" applyNumberFormat="1" applyFont="1" applyFill="1" applyBorder="1" applyAlignment="1">
      <alignment horizontal="right"/>
    </xf>
    <xf numFmtId="188" fontId="3" fillId="0" borderId="0" xfId="3" applyNumberFormat="1" applyFont="1" applyFill="1" applyBorder="1" applyAlignment="1">
      <alignment horizontal="right"/>
    </xf>
    <xf numFmtId="0" fontId="10" fillId="0" borderId="12" xfId="1" applyFont="1" applyFill="1" applyBorder="1" applyAlignment="1">
      <alignment horizontal="left" vertical="center" indent="1"/>
    </xf>
    <xf numFmtId="0" fontId="6" fillId="0" borderId="14" xfId="1" applyFont="1" applyFill="1" applyBorder="1" applyAlignment="1">
      <alignment vertical="top"/>
    </xf>
    <xf numFmtId="0" fontId="7" fillId="0" borderId="14" xfId="1" applyFont="1" applyFill="1" applyBorder="1" applyAlignment="1">
      <alignment vertical="top"/>
    </xf>
    <xf numFmtId="0" fontId="7" fillId="0" borderId="14" xfId="0" applyFont="1" applyFill="1" applyBorder="1" applyAlignment="1">
      <alignment horizontal="center" vertical="center"/>
    </xf>
    <xf numFmtId="0" fontId="8" fillId="0" borderId="14" xfId="0" applyFont="1" applyFill="1" applyBorder="1" applyAlignment="1">
      <alignment horizontal="center" vertical="center"/>
    </xf>
    <xf numFmtId="0" fontId="12" fillId="0" borderId="7" xfId="1" applyFont="1" applyFill="1" applyBorder="1" applyAlignment="1">
      <alignment vertical="center"/>
    </xf>
    <xf numFmtId="0" fontId="26" fillId="0" borderId="8" xfId="1" applyFont="1" applyFill="1" applyBorder="1" applyAlignment="1">
      <alignment vertical="center"/>
    </xf>
    <xf numFmtId="0" fontId="14" fillId="0" borderId="7" xfId="1" applyFont="1" applyFill="1" applyBorder="1" applyAlignment="1"/>
    <xf numFmtId="0" fontId="12" fillId="0" borderId="9" xfId="2" applyNumberFormat="1" applyFont="1" applyFill="1" applyBorder="1" applyAlignment="1">
      <alignment horizontal="center" vertical="center"/>
    </xf>
    <xf numFmtId="190" fontId="28" fillId="0" borderId="0" xfId="1" applyNumberFormat="1" applyFont="1" applyFill="1" applyAlignment="1" applyProtection="1">
      <alignment horizontal="right" vertical="center"/>
    </xf>
    <xf numFmtId="0" fontId="24" fillId="0" borderId="7" xfId="0" applyFont="1" applyFill="1" applyBorder="1" applyAlignment="1">
      <alignment horizontal="left" vertical="center" indent="2"/>
    </xf>
    <xf numFmtId="188" fontId="3" fillId="0" borderId="0" xfId="2" applyNumberFormat="1" applyFont="1" applyFill="1" applyBorder="1" applyAlignment="1">
      <alignment horizontal="right"/>
    </xf>
    <xf numFmtId="191" fontId="28" fillId="0" borderId="0" xfId="2" applyNumberFormat="1" applyFont="1" applyFill="1" applyBorder="1" applyAlignment="1" applyProtection="1">
      <alignment horizontal="right"/>
    </xf>
    <xf numFmtId="191" fontId="28" fillId="0" borderId="0" xfId="2" applyNumberFormat="1" applyFont="1" applyFill="1" applyBorder="1" applyAlignment="1" applyProtection="1">
      <alignment horizontal="right" vertical="center"/>
    </xf>
    <xf numFmtId="41" fontId="3" fillId="0" borderId="7" xfId="1" applyNumberFormat="1" applyFont="1" applyFill="1" applyBorder="1" applyAlignment="1">
      <alignment horizontal="right" vertical="center"/>
    </xf>
    <xf numFmtId="43" fontId="3" fillId="0" borderId="0" xfId="2" applyNumberFormat="1" applyFont="1" applyFill="1" applyBorder="1" applyAlignment="1">
      <alignment horizontal="right" vertical="center"/>
    </xf>
    <xf numFmtId="0" fontId="7" fillId="0" borderId="9" xfId="0" applyFont="1" applyFill="1" applyBorder="1" applyAlignment="1">
      <alignment horizontal="center" vertical="center"/>
    </xf>
    <xf numFmtId="0" fontId="5" fillId="0" borderId="9" xfId="5" applyFont="1" applyFill="1" applyBorder="1" applyAlignment="1">
      <alignment horizontal="center" vertical="center"/>
    </xf>
    <xf numFmtId="0" fontId="10" fillId="0" borderId="0" xfId="5" applyFont="1" applyFill="1" applyBorder="1" applyAlignment="1">
      <alignment horizontal="center" vertical="center"/>
    </xf>
    <xf numFmtId="193" fontId="28" fillId="0" borderId="0" xfId="3" applyNumberFormat="1" applyFont="1" applyFill="1" applyAlignment="1" applyProtection="1">
      <alignment horizontal="right"/>
    </xf>
    <xf numFmtId="194" fontId="3" fillId="0" borderId="0" xfId="3" applyNumberFormat="1" applyFont="1" applyFill="1" applyBorder="1" applyAlignment="1">
      <alignment horizontal="right"/>
    </xf>
    <xf numFmtId="196" fontId="28" fillId="0" borderId="0" xfId="1" applyNumberFormat="1" applyFont="1" applyFill="1" applyAlignment="1" applyProtection="1">
      <alignment horizontal="right" vertical="center"/>
    </xf>
    <xf numFmtId="0" fontId="16" fillId="0" borderId="9" xfId="5" applyFont="1" applyFill="1" applyBorder="1" applyAlignment="1">
      <alignment horizontal="center" vertical="center"/>
    </xf>
    <xf numFmtId="0" fontId="10" fillId="0" borderId="8" xfId="1" applyFont="1" applyFill="1" applyBorder="1" applyAlignment="1">
      <alignment horizontal="left" indent="1"/>
    </xf>
    <xf numFmtId="187" fontId="28" fillId="0" borderId="0" xfId="1" applyNumberFormat="1" applyFont="1" applyFill="1" applyAlignment="1" applyProtection="1">
      <alignment horizontal="right" vertical="center"/>
    </xf>
    <xf numFmtId="0" fontId="16" fillId="0" borderId="13" xfId="5" applyFont="1" applyFill="1" applyBorder="1" applyAlignment="1">
      <alignment horizontal="center" vertical="center"/>
    </xf>
    <xf numFmtId="0" fontId="7" fillId="0" borderId="0" xfId="1" applyFont="1" applyFill="1" applyBorder="1" applyAlignment="1"/>
    <xf numFmtId="0" fontId="10" fillId="0" borderId="0" xfId="0" applyFont="1" applyFill="1" applyBorder="1" applyAlignment="1">
      <alignment vertical="center"/>
    </xf>
    <xf numFmtId="0" fontId="3" fillId="0" borderId="0" xfId="1" applyFont="1" applyFill="1" applyBorder="1" applyAlignment="1"/>
    <xf numFmtId="0" fontId="7" fillId="0" borderId="0" xfId="1" applyFont="1" applyFill="1" applyBorder="1" applyAlignment="1">
      <alignment vertical="center"/>
    </xf>
    <xf numFmtId="0" fontId="30" fillId="0" borderId="0" xfId="1" applyFont="1" applyFill="1" applyAlignment="1">
      <alignment vertical="center"/>
    </xf>
    <xf numFmtId="0" fontId="32" fillId="0" borderId="14" xfId="1" applyFont="1" applyFill="1" applyBorder="1" applyAlignment="1">
      <alignment vertical="top"/>
    </xf>
    <xf numFmtId="0" fontId="16" fillId="0" borderId="14" xfId="1" applyFont="1" applyFill="1" applyBorder="1" applyAlignment="1">
      <alignment vertical="top"/>
    </xf>
    <xf numFmtId="0" fontId="16" fillId="0" borderId="14" xfId="0" applyFont="1" applyFill="1" applyBorder="1" applyAlignment="1">
      <alignment horizontal="center" vertical="center"/>
    </xf>
    <xf numFmtId="0" fontId="33" fillId="0" borderId="14" xfId="0" applyFont="1" applyFill="1" applyBorder="1" applyAlignment="1">
      <alignment horizontal="center" vertical="center"/>
    </xf>
    <xf numFmtId="0" fontId="34" fillId="0" borderId="14" xfId="1" applyFont="1" applyFill="1" applyBorder="1" applyAlignment="1">
      <alignment vertical="top"/>
    </xf>
    <xf numFmtId="0" fontId="16" fillId="0" borderId="2" xfId="1" applyFont="1" applyFill="1" applyBorder="1" applyAlignment="1">
      <alignment horizontal="center" vertical="center" wrapText="1"/>
    </xf>
    <xf numFmtId="0" fontId="35" fillId="0" borderId="4" xfId="1" applyFont="1" applyFill="1" applyBorder="1" applyAlignment="1"/>
    <xf numFmtId="0" fontId="32" fillId="0" borderId="6" xfId="1" applyFont="1" applyFill="1" applyBorder="1" applyAlignment="1">
      <alignment horizontal="center" vertical="center"/>
    </xf>
    <xf numFmtId="197" fontId="16" fillId="0" borderId="10" xfId="4" applyNumberFormat="1" applyFont="1" applyFill="1" applyBorder="1" applyAlignment="1">
      <alignment horizontal="right"/>
    </xf>
    <xf numFmtId="188" fontId="16" fillId="0" borderId="10" xfId="4" applyNumberFormat="1" applyFont="1" applyFill="1" applyBorder="1" applyAlignment="1">
      <alignment horizontal="right"/>
    </xf>
    <xf numFmtId="0" fontId="16"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16" fillId="0" borderId="9" xfId="0" applyFont="1" applyFill="1" applyBorder="1" applyAlignment="1">
      <alignment horizontal="center" vertical="center"/>
    </xf>
    <xf numFmtId="0" fontId="33" fillId="0" borderId="0" xfId="0" applyFont="1" applyFill="1" applyBorder="1" applyAlignment="1">
      <alignment horizontal="center" vertical="center"/>
    </xf>
    <xf numFmtId="0" fontId="34" fillId="0" borderId="0" xfId="1" applyFont="1" applyFill="1" applyBorder="1" applyAlignment="1"/>
    <xf numFmtId="184" fontId="16" fillId="0" borderId="0" xfId="1" applyNumberFormat="1" applyFont="1" applyFill="1" applyBorder="1" applyAlignment="1">
      <alignment horizontal="right" vertical="center"/>
    </xf>
    <xf numFmtId="183" fontId="16" fillId="0" borderId="0" xfId="4" applyNumberFormat="1" applyFont="1" applyFill="1" applyBorder="1" applyAlignment="1">
      <alignment horizontal="right"/>
    </xf>
    <xf numFmtId="183" fontId="16" fillId="0" borderId="0" xfId="0" applyNumberFormat="1" applyFont="1" applyFill="1" applyBorder="1" applyAlignment="1">
      <alignment horizontal="right" vertical="center"/>
    </xf>
    <xf numFmtId="183" fontId="16" fillId="0" borderId="0" xfId="1" applyNumberFormat="1" applyFont="1" applyFill="1" applyBorder="1" applyAlignment="1">
      <alignment horizontal="right" vertical="center"/>
    </xf>
    <xf numFmtId="185" fontId="16" fillId="0" borderId="0" xfId="1" applyNumberFormat="1" applyFont="1" applyFill="1" applyBorder="1" applyAlignment="1">
      <alignment horizontal="right" vertical="center"/>
    </xf>
    <xf numFmtId="188" fontId="16" fillId="0" borderId="0" xfId="4" applyNumberFormat="1" applyFont="1" applyFill="1" applyBorder="1" applyAlignment="1">
      <alignment horizontal="right"/>
    </xf>
    <xf numFmtId="182" fontId="16" fillId="0" borderId="0" xfId="4" applyNumberFormat="1" applyFont="1" applyFill="1" applyBorder="1" applyAlignment="1">
      <alignment horizontal="right"/>
    </xf>
    <xf numFmtId="188" fontId="16" fillId="0" borderId="0" xfId="0" applyNumberFormat="1" applyFont="1" applyFill="1" applyBorder="1" applyAlignment="1">
      <alignment horizontal="right" vertical="center"/>
    </xf>
    <xf numFmtId="177" fontId="16" fillId="0" borderId="0" xfId="1" applyNumberFormat="1" applyFont="1" applyFill="1" applyBorder="1" applyAlignment="1">
      <alignment horizontal="right" vertical="center"/>
    </xf>
    <xf numFmtId="197" fontId="16" fillId="0" borderId="0" xfId="4" applyNumberFormat="1" applyFont="1" applyFill="1" applyBorder="1" applyAlignment="1">
      <alignment horizontal="right"/>
    </xf>
    <xf numFmtId="0" fontId="33" fillId="0" borderId="8" xfId="0" applyFont="1" applyFill="1" applyBorder="1" applyAlignment="1">
      <alignment horizontal="center" vertical="center"/>
    </xf>
    <xf numFmtId="198" fontId="16" fillId="0" borderId="0" xfId="4" applyNumberFormat="1" applyFont="1" applyFill="1" applyBorder="1" applyAlignment="1">
      <alignment horizontal="right"/>
    </xf>
    <xf numFmtId="0" fontId="36" fillId="0" borderId="0" xfId="0" applyFont="1" applyFill="1" applyBorder="1" applyAlignment="1">
      <alignment horizontal="center" vertical="center"/>
    </xf>
    <xf numFmtId="0" fontId="16" fillId="0" borderId="8" xfId="1" applyFont="1" applyFill="1" applyBorder="1" applyAlignment="1">
      <alignment horizontal="right"/>
    </xf>
    <xf numFmtId="0" fontId="16" fillId="0" borderId="0" xfId="1" applyFont="1" applyFill="1" applyBorder="1" applyAlignment="1">
      <alignment horizontal="right"/>
    </xf>
    <xf numFmtId="0" fontId="32" fillId="0" borderId="9" xfId="0" applyFont="1" applyFill="1" applyBorder="1" applyAlignment="1">
      <alignment horizontal="center" vertical="center"/>
    </xf>
    <xf numFmtId="0" fontId="36" fillId="0" borderId="8" xfId="0" applyFont="1" applyFill="1" applyBorder="1" applyAlignment="1">
      <alignment horizontal="center" vertical="center"/>
    </xf>
    <xf numFmtId="41" fontId="16" fillId="0" borderId="0" xfId="3" applyNumberFormat="1" applyFont="1" applyFill="1" applyBorder="1" applyAlignment="1">
      <alignment horizontal="right"/>
    </xf>
    <xf numFmtId="0" fontId="16" fillId="0" borderId="10" xfId="1" applyFont="1" applyFill="1" applyBorder="1" applyAlignment="1">
      <alignment vertical="center"/>
    </xf>
    <xf numFmtId="41" fontId="16" fillId="0" borderId="8" xfId="1" applyNumberFormat="1" applyFont="1" applyFill="1" applyBorder="1" applyAlignment="1">
      <alignment horizontal="right" vertical="center"/>
    </xf>
    <xf numFmtId="0" fontId="33" fillId="0" borderId="0" xfId="1" applyFont="1" applyFill="1" applyBorder="1" applyAlignment="1">
      <alignment wrapText="1"/>
    </xf>
    <xf numFmtId="199" fontId="16" fillId="0" borderId="0" xfId="1" applyNumberFormat="1" applyFont="1" applyFill="1" applyBorder="1" applyAlignment="1">
      <alignment horizontal="right" vertical="center"/>
    </xf>
    <xf numFmtId="183" fontId="16" fillId="0" borderId="8" xfId="0" applyNumberFormat="1" applyFont="1" applyFill="1" applyBorder="1" applyAlignment="1">
      <alignment horizontal="right" vertical="center"/>
    </xf>
    <xf numFmtId="184" fontId="16" fillId="0" borderId="7" xfId="1" applyNumberFormat="1" applyFont="1" applyFill="1" applyBorder="1" applyAlignment="1">
      <alignment horizontal="right" vertical="center"/>
    </xf>
    <xf numFmtId="41" fontId="16" fillId="0" borderId="8" xfId="3" applyNumberFormat="1" applyFont="1" applyFill="1" applyBorder="1" applyAlignment="1">
      <alignment horizontal="right" vertical="center"/>
    </xf>
    <xf numFmtId="41" fontId="16" fillId="0" borderId="0" xfId="3" applyNumberFormat="1" applyFont="1" applyFill="1" applyBorder="1" applyAlignment="1">
      <alignment horizontal="right" vertical="center"/>
    </xf>
    <xf numFmtId="0" fontId="16" fillId="0" borderId="0" xfId="1" applyFont="1" applyFill="1" applyBorder="1" applyAlignment="1">
      <alignment horizontal="right" vertical="center"/>
    </xf>
    <xf numFmtId="0" fontId="16" fillId="0" borderId="10" xfId="0" applyFont="1" applyFill="1" applyBorder="1" applyAlignment="1">
      <alignment horizontal="center" vertical="center"/>
    </xf>
    <xf numFmtId="200" fontId="16" fillId="0" borderId="0" xfId="1" applyNumberFormat="1" applyFont="1" applyFill="1" applyBorder="1" applyAlignment="1">
      <alignment horizontal="right" vertical="center"/>
    </xf>
    <xf numFmtId="0" fontId="33" fillId="0" borderId="0" xfId="5" applyFont="1" applyFill="1" applyBorder="1" applyAlignment="1">
      <alignment horizontal="center" vertical="center"/>
    </xf>
    <xf numFmtId="194" fontId="16" fillId="0" borderId="0" xfId="3" applyNumberFormat="1" applyFont="1" applyFill="1" applyBorder="1" applyAlignment="1">
      <alignment horizontal="right"/>
    </xf>
    <xf numFmtId="194" fontId="16" fillId="0" borderId="0" xfId="1" applyNumberFormat="1" applyFont="1" applyFill="1" applyBorder="1" applyAlignment="1">
      <alignment horizontal="right" vertical="center"/>
    </xf>
    <xf numFmtId="189" fontId="16" fillId="0" borderId="0" xfId="1" applyNumberFormat="1" applyFont="1" applyFill="1" applyBorder="1" applyAlignment="1">
      <alignment horizontal="right" vertical="center"/>
    </xf>
    <xf numFmtId="189" fontId="16" fillId="0" borderId="0" xfId="3" applyNumberFormat="1" applyFont="1" applyFill="1" applyBorder="1" applyAlignment="1">
      <alignment horizontal="right"/>
    </xf>
    <xf numFmtId="194" fontId="16" fillId="0" borderId="8" xfId="0" applyNumberFormat="1" applyFont="1" applyFill="1" applyBorder="1" applyAlignment="1">
      <alignment horizontal="right" vertical="center"/>
    </xf>
    <xf numFmtId="194" fontId="16" fillId="0" borderId="0" xfId="0" applyNumberFormat="1" applyFont="1" applyFill="1" applyBorder="1" applyAlignment="1">
      <alignment horizontal="right" vertical="center"/>
    </xf>
    <xf numFmtId="182" fontId="16" fillId="0" borderId="0" xfId="0" applyNumberFormat="1" applyFont="1" applyFill="1" applyBorder="1" applyAlignment="1">
      <alignment horizontal="right" vertical="center"/>
    </xf>
    <xf numFmtId="187" fontId="16" fillId="0" borderId="0" xfId="3" applyNumberFormat="1" applyFont="1" applyFill="1" applyBorder="1" applyAlignment="1">
      <alignment horizontal="right"/>
    </xf>
    <xf numFmtId="198" fontId="16" fillId="0" borderId="0" xfId="4" applyNumberFormat="1" applyFont="1" applyFill="1" applyBorder="1" applyAlignment="1">
      <alignment horizontal="right" vertical="top"/>
    </xf>
    <xf numFmtId="198" fontId="16" fillId="0" borderId="0" xfId="4" applyNumberFormat="1" applyFont="1" applyFill="1" applyBorder="1" applyAlignment="1">
      <alignment horizontal="right" vertical="center"/>
    </xf>
    <xf numFmtId="198" fontId="16" fillId="0" borderId="0" xfId="1" applyNumberFormat="1" applyFont="1" applyFill="1" applyBorder="1" applyAlignment="1">
      <alignment horizontal="right" vertical="center"/>
    </xf>
    <xf numFmtId="0" fontId="33" fillId="0" borderId="0" xfId="1" applyFont="1" applyFill="1" applyBorder="1" applyAlignment="1"/>
    <xf numFmtId="201" fontId="16" fillId="0" borderId="0" xfId="1" applyNumberFormat="1" applyFont="1" applyFill="1" applyBorder="1" applyAlignment="1">
      <alignment horizontal="right" vertical="center"/>
    </xf>
    <xf numFmtId="41" fontId="16" fillId="0" borderId="14" xfId="1" applyNumberFormat="1" applyFont="1" applyFill="1" applyBorder="1" applyAlignment="1">
      <alignment horizontal="right" vertical="center"/>
    </xf>
    <xf numFmtId="0" fontId="12" fillId="0" borderId="9" xfId="1" applyFont="1" applyFill="1" applyBorder="1" applyAlignment="1">
      <alignment horizontal="center" vertical="center"/>
    </xf>
    <xf numFmtId="41" fontId="3" fillId="0" borderId="10" xfId="3" applyNumberFormat="1" applyFont="1" applyFill="1" applyBorder="1" applyAlignment="1">
      <alignment horizontal="right" vertical="center"/>
    </xf>
    <xf numFmtId="0" fontId="10" fillId="0" borderId="7" xfId="1" applyFont="1" applyFill="1" applyBorder="1" applyAlignment="1">
      <alignment horizontal="left" indent="1"/>
    </xf>
    <xf numFmtId="0" fontId="3" fillId="0" borderId="7" xfId="1" applyFont="1" applyFill="1" applyBorder="1" applyAlignment="1">
      <alignment horizontal="left" wrapText="1" indent="1"/>
    </xf>
    <xf numFmtId="0" fontId="3" fillId="0" borderId="9" xfId="5" applyFont="1" applyFill="1" applyBorder="1" applyAlignment="1">
      <alignment horizontal="center" vertical="center"/>
    </xf>
    <xf numFmtId="41" fontId="3" fillId="0" borderId="10" xfId="1" applyNumberFormat="1" applyFont="1" applyFill="1" applyBorder="1" applyAlignment="1">
      <alignment horizontal="right" vertical="center"/>
    </xf>
    <xf numFmtId="41" fontId="16" fillId="0" borderId="0" xfId="0" applyNumberFormat="1" applyFont="1" applyFill="1" applyBorder="1" applyAlignment="1">
      <alignment horizontal="right" vertical="center"/>
    </xf>
    <xf numFmtId="41" fontId="3" fillId="0" borderId="0" xfId="0" applyNumberFormat="1" applyFont="1" applyFill="1" applyBorder="1" applyAlignment="1">
      <alignment horizontal="right" vertical="center"/>
    </xf>
    <xf numFmtId="43" fontId="16" fillId="0" borderId="0" xfId="0" applyNumberFormat="1" applyFont="1" applyFill="1" applyBorder="1" applyAlignment="1">
      <alignment horizontal="right" vertical="center"/>
    </xf>
    <xf numFmtId="43" fontId="3" fillId="0" borderId="0" xfId="0" applyNumberFormat="1" applyFont="1" applyFill="1" applyBorder="1" applyAlignment="1">
      <alignment horizontal="right" vertical="center"/>
    </xf>
    <xf numFmtId="0" fontId="3" fillId="0" borderId="0" xfId="1" applyFont="1" applyFill="1" applyBorder="1" applyAlignment="1">
      <alignment horizontal="left" vertical="center" indent="1"/>
    </xf>
    <xf numFmtId="0" fontId="10" fillId="0" borderId="0" xfId="1" applyFont="1" applyFill="1" applyBorder="1" applyAlignment="1">
      <alignment horizontal="left" vertical="center" indent="1"/>
    </xf>
    <xf numFmtId="0" fontId="3" fillId="0" borderId="11" xfId="1" applyFont="1" applyFill="1" applyBorder="1" applyAlignment="1"/>
    <xf numFmtId="41" fontId="3" fillId="0" borderId="14" xfId="1" applyNumberFormat="1" applyFont="1" applyFill="1" applyBorder="1" applyAlignment="1">
      <alignment horizontal="right" vertical="center"/>
    </xf>
    <xf numFmtId="0" fontId="26" fillId="0" borderId="0" xfId="1" applyFont="1" applyFill="1" applyBorder="1" applyAlignment="1">
      <alignment vertical="center"/>
    </xf>
    <xf numFmtId="0" fontId="12" fillId="0" borderId="7" xfId="1" applyFont="1" applyFill="1" applyBorder="1" applyAlignment="1"/>
    <xf numFmtId="182" fontId="3" fillId="0" borderId="0" xfId="3" applyNumberFormat="1" applyFont="1" applyFill="1" applyBorder="1" applyAlignment="1">
      <alignment horizontal="right" vertical="center"/>
    </xf>
    <xf numFmtId="0" fontId="3" fillId="0" borderId="0" xfId="1" applyFont="1" applyFill="1" applyBorder="1" applyAlignment="1">
      <alignment horizontal="left" vertical="center" indent="2"/>
    </xf>
    <xf numFmtId="182" fontId="3" fillId="0" borderId="0" xfId="0" applyNumberFormat="1" applyFont="1" applyFill="1" applyBorder="1" applyAlignment="1">
      <alignment vertical="center"/>
    </xf>
    <xf numFmtId="41" fontId="7" fillId="0" borderId="0" xfId="0" applyNumberFormat="1" applyFont="1" applyFill="1" applyBorder="1" applyAlignment="1">
      <alignment horizontal="right" vertical="center"/>
    </xf>
    <xf numFmtId="41" fontId="7" fillId="0" borderId="0" xfId="1" applyNumberFormat="1" applyFont="1" applyFill="1" applyBorder="1" applyAlignment="1">
      <alignment horizontal="right" vertical="center"/>
    </xf>
    <xf numFmtId="0" fontId="3" fillId="0" borderId="7" xfId="1" applyFont="1" applyFill="1" applyBorder="1" applyAlignment="1">
      <alignment horizontal="left"/>
    </xf>
    <xf numFmtId="41" fontId="3" fillId="0" borderId="0" xfId="2" applyNumberFormat="1" applyFont="1" applyFill="1" applyBorder="1" applyAlignment="1">
      <alignment horizontal="right" vertical="center"/>
    </xf>
    <xf numFmtId="41" fontId="3" fillId="0" borderId="0" xfId="6" applyNumberFormat="1" applyFont="1" applyFill="1" applyBorder="1" applyAlignment="1">
      <alignment horizontal="right" vertical="center"/>
    </xf>
    <xf numFmtId="41" fontId="3" fillId="0" borderId="8" xfId="6" applyNumberFormat="1" applyFont="1" applyFill="1" applyBorder="1" applyAlignment="1">
      <alignment horizontal="right" vertical="center"/>
    </xf>
    <xf numFmtId="41" fontId="3" fillId="0" borderId="0" xfId="6" quotePrefix="1" applyNumberFormat="1" applyFont="1" applyFill="1" applyBorder="1" applyAlignment="1">
      <alignment horizontal="right" vertical="center"/>
    </xf>
    <xf numFmtId="41" fontId="3" fillId="0" borderId="7" xfId="6" quotePrefix="1" applyNumberFormat="1" applyFont="1" applyFill="1" applyBorder="1" applyAlignment="1">
      <alignment horizontal="right" vertical="center"/>
    </xf>
    <xf numFmtId="41" fontId="3" fillId="0" borderId="7" xfId="6" applyNumberFormat="1" applyFont="1" applyFill="1" applyBorder="1" applyAlignment="1">
      <alignment horizontal="right" vertical="center"/>
    </xf>
    <xf numFmtId="41" fontId="3" fillId="0" borderId="0" xfId="6" applyNumberFormat="1" applyFont="1" applyFill="1" applyBorder="1" applyAlignment="1">
      <alignment vertical="center"/>
    </xf>
    <xf numFmtId="0" fontId="8" fillId="0" borderId="0" xfId="0" applyFont="1" applyFill="1" applyBorder="1" applyAlignment="1">
      <alignment vertical="center"/>
    </xf>
    <xf numFmtId="0" fontId="3" fillId="0" borderId="0" xfId="1" applyFont="1" applyFill="1" applyBorder="1" applyAlignment="1">
      <alignment horizontal="left"/>
    </xf>
    <xf numFmtId="0" fontId="3" fillId="0" borderId="0" xfId="1" applyFont="1" applyFill="1" applyBorder="1" applyAlignment="1">
      <alignment horizontal="center" vertical="center"/>
    </xf>
    <xf numFmtId="0" fontId="32" fillId="0" borderId="7" xfId="1" applyFont="1" applyFill="1" applyBorder="1" applyAlignment="1">
      <alignment vertical="center"/>
    </xf>
    <xf numFmtId="0" fontId="35" fillId="0" borderId="7" xfId="1" applyFont="1" applyFill="1" applyBorder="1" applyAlignment="1"/>
    <xf numFmtId="0" fontId="32" fillId="0" borderId="9" xfId="1" applyFont="1" applyFill="1" applyBorder="1" applyAlignment="1">
      <alignment horizontal="center" vertical="center"/>
    </xf>
    <xf numFmtId="187" fontId="16" fillId="0" borderId="0" xfId="1" applyNumberFormat="1" applyFont="1" applyFill="1" applyBorder="1" applyAlignment="1">
      <alignment horizontal="right" vertical="center"/>
    </xf>
    <xf numFmtId="187" fontId="16" fillId="0" borderId="0" xfId="1" applyNumberFormat="1" applyFont="1" applyFill="1" applyBorder="1" applyAlignment="1">
      <alignment horizontal="right"/>
    </xf>
    <xf numFmtId="186" fontId="16" fillId="0" borderId="0" xfId="2" applyNumberFormat="1" applyFont="1" applyFill="1" applyBorder="1" applyAlignment="1">
      <alignment horizontal="right" vertical="center"/>
    </xf>
    <xf numFmtId="0" fontId="33" fillId="0" borderId="9" xfId="5" applyFont="1" applyFill="1" applyBorder="1" applyAlignment="1">
      <alignment horizontal="center" vertical="center"/>
    </xf>
    <xf numFmtId="0" fontId="16" fillId="0" borderId="0" xfId="1" applyFont="1" applyFill="1" applyBorder="1" applyAlignment="1"/>
    <xf numFmtId="0" fontId="32" fillId="0" borderId="0" xfId="1" applyFont="1" applyFill="1" applyBorder="1" applyAlignment="1">
      <alignment vertical="center"/>
    </xf>
    <xf numFmtId="186" fontId="16" fillId="0" borderId="0" xfId="1" applyNumberFormat="1" applyFont="1" applyFill="1" applyBorder="1" applyAlignment="1">
      <alignment horizontal="right" vertical="center"/>
    </xf>
    <xf numFmtId="182" fontId="16" fillId="0" borderId="0" xfId="3" applyNumberFormat="1" applyFont="1" applyFill="1" applyBorder="1" applyAlignment="1">
      <alignment horizontal="right" vertical="center"/>
    </xf>
    <xf numFmtId="0" fontId="34" fillId="0" borderId="0" xfId="1" applyFont="1" applyFill="1" applyBorder="1" applyAlignment="1">
      <alignment vertical="center"/>
    </xf>
    <xf numFmtId="0" fontId="38" fillId="0" borderId="0" xfId="1" applyFont="1" applyFill="1" applyBorder="1" applyAlignment="1"/>
    <xf numFmtId="0" fontId="16" fillId="0" borderId="10" xfId="0" applyFont="1" applyFill="1" applyBorder="1" applyAlignment="1">
      <alignment vertical="center"/>
    </xf>
    <xf numFmtId="182" fontId="16" fillId="0" borderId="10" xfId="0" applyNumberFormat="1" applyFont="1" applyFill="1" applyBorder="1" applyAlignment="1">
      <alignment vertical="center"/>
    </xf>
    <xf numFmtId="0" fontId="32" fillId="0" borderId="10" xfId="1" applyFont="1" applyFill="1" applyBorder="1" applyAlignment="1">
      <alignment vertical="center"/>
    </xf>
    <xf numFmtId="202" fontId="28" fillId="0" borderId="0" xfId="1" applyNumberFormat="1" applyFont="1" applyFill="1" applyBorder="1" applyAlignment="1">
      <alignment horizontal="right" vertical="center"/>
    </xf>
    <xf numFmtId="182" fontId="3" fillId="0" borderId="0" xfId="3" applyNumberFormat="1" applyFont="1" applyFill="1" applyBorder="1" applyAlignment="1"/>
    <xf numFmtId="203" fontId="28" fillId="0" borderId="0" xfId="3" applyNumberFormat="1" applyFont="1" applyFill="1" applyBorder="1" applyAlignment="1"/>
    <xf numFmtId="203" fontId="28" fillId="0" borderId="0" xfId="3" applyNumberFormat="1" applyFont="1" applyFill="1" applyBorder="1" applyAlignment="1">
      <alignment horizontal="right"/>
    </xf>
    <xf numFmtId="204" fontId="28" fillId="0" borderId="0" xfId="1" applyNumberFormat="1" applyFont="1" applyFill="1" applyBorder="1" applyAlignment="1">
      <alignment horizontal="right" vertical="center"/>
    </xf>
    <xf numFmtId="0" fontId="15" fillId="0" borderId="0" xfId="0" applyFont="1" applyFill="1" applyBorder="1" applyAlignment="1">
      <alignment horizontal="left" vertical="center" indent="1"/>
    </xf>
    <xf numFmtId="0" fontId="16" fillId="0" borderId="0" xfId="5" applyFont="1" applyFill="1" applyBorder="1" applyAlignment="1">
      <alignment horizontal="center" vertical="center"/>
    </xf>
    <xf numFmtId="0" fontId="3" fillId="0" borderId="0" xfId="1" applyFont="1" applyFill="1" applyBorder="1" applyAlignment="1">
      <alignment horizontal="center"/>
    </xf>
    <xf numFmtId="185" fontId="9" fillId="0" borderId="0" xfId="1" applyNumberFormat="1" applyFont="1" applyFill="1" applyBorder="1" applyAlignment="1"/>
    <xf numFmtId="0" fontId="7" fillId="0" borderId="0" xfId="0" applyFont="1" applyFill="1" applyBorder="1" applyAlignment="1">
      <alignment vertical="center"/>
    </xf>
    <xf numFmtId="0" fontId="12" fillId="0" borderId="0" xfId="1" applyFont="1" applyFill="1" applyBorder="1" applyAlignment="1"/>
    <xf numFmtId="0" fontId="12" fillId="0" borderId="0" xfId="1" applyFont="1" applyFill="1" applyBorder="1" applyAlignment="1">
      <alignment horizontal="center"/>
    </xf>
    <xf numFmtId="187" fontId="3" fillId="0" borderId="8" xfId="1" applyNumberFormat="1" applyFont="1" applyFill="1" applyBorder="1" applyAlignment="1">
      <alignment horizontal="right" vertical="center"/>
    </xf>
    <xf numFmtId="179" fontId="3" fillId="0" borderId="7" xfId="2" quotePrefix="1" applyNumberFormat="1" applyFont="1" applyFill="1" applyBorder="1" applyAlignment="1">
      <alignment horizontal="right" vertical="center"/>
    </xf>
    <xf numFmtId="41" fontId="16" fillId="0" borderId="14" xfId="3" applyNumberFormat="1" applyFont="1" applyFill="1" applyBorder="1" applyAlignment="1">
      <alignment horizontal="right"/>
    </xf>
    <xf numFmtId="0" fontId="16" fillId="0" borderId="14" xfId="1" applyFont="1" applyFill="1" applyBorder="1" applyAlignment="1">
      <alignment horizontal="right" vertical="center"/>
    </xf>
    <xf numFmtId="0" fontId="0" fillId="0" borderId="0" xfId="0" quotePrefix="1">
      <alignment vertical="center"/>
    </xf>
    <xf numFmtId="182" fontId="16" fillId="0" borderId="0" xfId="3" quotePrefix="1" applyNumberFormat="1" applyFont="1" applyFill="1" applyBorder="1" applyAlignment="1">
      <alignment horizontal="right"/>
    </xf>
    <xf numFmtId="41" fontId="7" fillId="0" borderId="0" xfId="0" quotePrefix="1" applyNumberFormat="1" applyFont="1" applyFill="1" applyBorder="1" applyAlignment="1">
      <alignment horizontal="right" vertical="center"/>
    </xf>
    <xf numFmtId="41" fontId="3" fillId="0" borderId="0" xfId="1" quotePrefix="1" applyNumberFormat="1" applyFont="1" applyFill="1" applyBorder="1" applyAlignment="1">
      <alignment horizontal="right" vertical="center"/>
    </xf>
    <xf numFmtId="177" fontId="16" fillId="0" borderId="0" xfId="1" quotePrefix="1" applyNumberFormat="1" applyFont="1" applyFill="1" applyBorder="1" applyAlignment="1">
      <alignment horizontal="right" vertical="center"/>
    </xf>
    <xf numFmtId="187" fontId="16" fillId="0" borderId="12" xfId="1" applyNumberFormat="1" applyFont="1" applyFill="1" applyBorder="1" applyAlignment="1">
      <alignment horizontal="right" vertical="center"/>
    </xf>
    <xf numFmtId="187" fontId="16" fillId="0" borderId="14" xfId="1" applyNumberFormat="1" applyFont="1" applyFill="1" applyBorder="1" applyAlignment="1">
      <alignment horizontal="right" vertical="center"/>
    </xf>
    <xf numFmtId="0" fontId="39" fillId="0" borderId="0" xfId="0" applyFont="1">
      <alignment vertical="center"/>
    </xf>
    <xf numFmtId="0" fontId="33" fillId="0" borderId="0" xfId="0" applyFont="1">
      <alignment vertical="center"/>
    </xf>
    <xf numFmtId="205" fontId="28" fillId="0" borderId="0" xfId="2" applyNumberFormat="1" applyFont="1" applyFill="1" applyBorder="1" applyAlignment="1" applyProtection="1">
      <alignment horizontal="right" vertical="center"/>
    </xf>
    <xf numFmtId="2" fontId="16" fillId="0" borderId="0" xfId="1" applyNumberFormat="1" applyFont="1" applyFill="1" applyBorder="1" applyAlignment="1">
      <alignment horizontal="right" vertical="center"/>
    </xf>
    <xf numFmtId="206" fontId="16" fillId="0" borderId="0" xfId="1" applyNumberFormat="1" applyFont="1" applyFill="1" applyBorder="1" applyAlignment="1">
      <alignment horizontal="right" vertical="center"/>
    </xf>
    <xf numFmtId="1" fontId="16" fillId="0" borderId="0" xfId="1" applyNumberFormat="1" applyFont="1" applyFill="1" applyBorder="1" applyAlignment="1">
      <alignment horizontal="right" vertical="center"/>
    </xf>
    <xf numFmtId="0" fontId="3" fillId="0" borderId="2" xfId="1" applyFont="1" applyFill="1" applyBorder="1" applyAlignment="1">
      <alignment horizontal="center" vertical="center" wrapText="1"/>
    </xf>
    <xf numFmtId="0" fontId="16" fillId="0" borderId="2" xfId="1" applyFont="1" applyFill="1" applyBorder="1" applyAlignment="1">
      <alignment horizontal="center" vertical="center" wrapText="1"/>
    </xf>
    <xf numFmtId="0" fontId="0" fillId="0" borderId="0" xfId="0" applyAlignment="1">
      <alignment horizontal="center" vertical="center"/>
    </xf>
    <xf numFmtId="0" fontId="40" fillId="0" borderId="0" xfId="5" applyFont="1" applyFill="1" applyBorder="1" applyAlignment="1">
      <alignment horizontal="center" vertical="center"/>
    </xf>
    <xf numFmtId="190" fontId="3" fillId="0" borderId="0" xfId="1" applyNumberFormat="1" applyFont="1" applyFill="1" applyAlignment="1" applyProtection="1">
      <alignment horizontal="right" vertical="center"/>
    </xf>
    <xf numFmtId="191" fontId="3" fillId="0" borderId="0" xfId="2" applyNumberFormat="1" applyFont="1" applyFill="1" applyBorder="1" applyAlignment="1" applyProtection="1">
      <alignment horizontal="right"/>
    </xf>
    <xf numFmtId="191" fontId="3" fillId="0" borderId="0" xfId="2" applyNumberFormat="1" applyFont="1" applyFill="1" applyBorder="1" applyAlignment="1" applyProtection="1">
      <alignment horizontal="right" vertical="center"/>
    </xf>
    <xf numFmtId="192" fontId="3" fillId="0" borderId="0" xfId="2" applyNumberFormat="1" applyFont="1" applyFill="1" applyBorder="1" applyAlignment="1" applyProtection="1">
      <alignment horizontal="right" vertical="center"/>
    </xf>
    <xf numFmtId="205" fontId="3" fillId="0" borderId="0" xfId="2" applyNumberFormat="1" applyFont="1" applyFill="1" applyBorder="1" applyAlignment="1" applyProtection="1">
      <alignment horizontal="right" vertical="center"/>
    </xf>
    <xf numFmtId="193" fontId="3" fillId="0" borderId="0" xfId="3" applyNumberFormat="1" applyFont="1" applyFill="1" applyAlignment="1" applyProtection="1">
      <alignment horizontal="right"/>
    </xf>
    <xf numFmtId="195" fontId="3" fillId="0" borderId="0" xfId="3" applyNumberFormat="1" applyFont="1" applyFill="1" applyAlignment="1" applyProtection="1">
      <alignment horizontal="right"/>
    </xf>
    <xf numFmtId="196" fontId="3" fillId="0" borderId="0" xfId="1" applyNumberFormat="1" applyFont="1" applyFill="1" applyAlignment="1" applyProtection="1">
      <alignment horizontal="right" vertical="center"/>
    </xf>
    <xf numFmtId="49" fontId="3" fillId="0" borderId="8" xfId="1" applyNumberFormat="1" applyFont="1" applyFill="1" applyBorder="1" applyAlignment="1">
      <alignment horizontal="left" vertical="center" indent="2"/>
    </xf>
    <xf numFmtId="49" fontId="3" fillId="0" borderId="7" xfId="1" applyNumberFormat="1" applyFont="1" applyFill="1" applyBorder="1" applyAlignment="1">
      <alignment horizontal="left" vertical="center" indent="2"/>
    </xf>
    <xf numFmtId="0" fontId="3" fillId="0" borderId="8" xfId="1" applyFont="1" applyFill="1" applyBorder="1" applyAlignment="1">
      <alignment horizontal="left" vertical="center" indent="2"/>
    </xf>
    <xf numFmtId="0" fontId="10" fillId="0" borderId="8" xfId="1" applyFont="1" applyFill="1" applyBorder="1" applyAlignment="1">
      <alignment horizontal="left" vertical="center" indent="1"/>
    </xf>
    <xf numFmtId="0" fontId="3" fillId="0" borderId="7" xfId="1" applyFont="1" applyFill="1" applyBorder="1" applyAlignment="1">
      <alignment horizontal="left" vertical="center" indent="1"/>
    </xf>
    <xf numFmtId="0" fontId="3" fillId="0" borderId="8" xfId="1" applyFont="1" applyFill="1" applyBorder="1" applyAlignment="1">
      <alignment horizontal="left" vertical="center" indent="1"/>
    </xf>
    <xf numFmtId="0" fontId="10" fillId="0" borderId="7" xfId="1" applyFont="1" applyFill="1" applyBorder="1" applyAlignment="1">
      <alignment horizontal="left" vertical="center" indent="1"/>
    </xf>
    <xf numFmtId="49" fontId="10" fillId="0" borderId="8" xfId="1" applyNumberFormat="1" applyFont="1" applyFill="1" applyBorder="1" applyAlignment="1">
      <alignment horizontal="left" vertical="center" indent="2"/>
    </xf>
    <xf numFmtId="0" fontId="3" fillId="0" borderId="7" xfId="1" applyFont="1" applyFill="1" applyBorder="1" applyAlignment="1">
      <alignment horizontal="left" vertical="center" indent="2"/>
    </xf>
    <xf numFmtId="0" fontId="16" fillId="0" borderId="2" xfId="1" applyFont="1" applyFill="1" applyBorder="1" applyAlignment="1">
      <alignment horizontal="center" vertical="center" wrapText="1"/>
    </xf>
    <xf numFmtId="0" fontId="10" fillId="0" borderId="8" xfId="1" applyFont="1" applyFill="1" applyBorder="1" applyAlignment="1">
      <alignment horizontal="left" vertical="center" indent="2"/>
    </xf>
    <xf numFmtId="0" fontId="10" fillId="0" borderId="8" xfId="1" applyFont="1" applyFill="1" applyBorder="1" applyAlignment="1">
      <alignment horizontal="left" vertical="center" indent="3"/>
    </xf>
    <xf numFmtId="0" fontId="3" fillId="0" borderId="8" xfId="1" applyFont="1" applyFill="1" applyBorder="1" applyAlignment="1">
      <alignment horizontal="left" vertical="center" indent="3"/>
    </xf>
    <xf numFmtId="0" fontId="3" fillId="0" borderId="0" xfId="1" applyFont="1" applyFill="1" applyBorder="1" applyAlignment="1">
      <alignment horizontal="left" vertical="center" indent="1"/>
    </xf>
    <xf numFmtId="0" fontId="24" fillId="0" borderId="7" xfId="0" applyFont="1" applyFill="1" applyBorder="1" applyAlignment="1">
      <alignment horizontal="left" vertical="center" indent="3"/>
    </xf>
    <xf numFmtId="188" fontId="3" fillId="0" borderId="7" xfId="1" applyNumberFormat="1" applyFont="1" applyFill="1" applyBorder="1" applyAlignment="1">
      <alignment vertical="center"/>
    </xf>
    <xf numFmtId="0" fontId="41" fillId="0" borderId="5" xfId="1" applyFont="1" applyFill="1" applyBorder="1" applyAlignment="1">
      <alignment vertical="center"/>
    </xf>
    <xf numFmtId="49" fontId="10" fillId="0" borderId="8" xfId="1" applyNumberFormat="1" applyFont="1" applyFill="1" applyBorder="1" applyAlignment="1">
      <alignment horizontal="left" vertical="center" indent="4"/>
    </xf>
    <xf numFmtId="0" fontId="24" fillId="0" borderId="7" xfId="0" applyFont="1" applyFill="1" applyBorder="1" applyAlignment="1">
      <alignment horizontal="left" vertical="center" indent="4"/>
    </xf>
    <xf numFmtId="49" fontId="3" fillId="0" borderId="8" xfId="1" applyNumberFormat="1" applyFont="1" applyFill="1" applyBorder="1" applyAlignment="1">
      <alignment horizontal="left" vertical="center" indent="4"/>
    </xf>
    <xf numFmtId="49" fontId="3" fillId="0" borderId="7" xfId="1" applyNumberFormat="1" applyFont="1" applyFill="1" applyBorder="1" applyAlignment="1">
      <alignment horizontal="left" vertical="center" indent="4"/>
    </xf>
    <xf numFmtId="49" fontId="3" fillId="0" borderId="7" xfId="1" applyNumberFormat="1" applyFont="1" applyFill="1" applyBorder="1" applyAlignment="1">
      <alignment horizontal="left" indent="2"/>
    </xf>
    <xf numFmtId="49" fontId="3" fillId="0" borderId="7" xfId="1" applyNumberFormat="1" applyFont="1" applyFill="1" applyBorder="1" applyAlignment="1">
      <alignment horizontal="left" indent="4"/>
    </xf>
    <xf numFmtId="0" fontId="3" fillId="0" borderId="8" xfId="1" applyFont="1" applyFill="1" applyBorder="1" applyAlignment="1">
      <alignment horizontal="left" vertical="center" indent="4"/>
    </xf>
    <xf numFmtId="49" fontId="3" fillId="0" borderId="8" xfId="1" applyNumberFormat="1" applyFont="1" applyFill="1" applyBorder="1" applyAlignment="1">
      <alignment horizontal="left" vertical="center" indent="3"/>
    </xf>
    <xf numFmtId="49" fontId="3" fillId="0" borderId="7" xfId="1" applyNumberFormat="1" applyFont="1" applyFill="1" applyBorder="1" applyAlignment="1">
      <alignment horizontal="left" indent="3"/>
    </xf>
    <xf numFmtId="49" fontId="3" fillId="0" borderId="7" xfId="1" applyNumberFormat="1" applyFont="1" applyFill="1" applyBorder="1" applyAlignment="1">
      <alignment horizontal="left" vertical="center" indent="3"/>
    </xf>
    <xf numFmtId="0" fontId="3" fillId="0" borderId="7" xfId="1" applyFont="1" applyFill="1" applyBorder="1" applyAlignment="1">
      <alignment vertical="center" wrapText="1"/>
    </xf>
    <xf numFmtId="0" fontId="10" fillId="0" borderId="7" xfId="0" applyFont="1" applyFill="1" applyBorder="1" applyAlignment="1">
      <alignment horizontal="left" vertical="center" indent="2"/>
    </xf>
    <xf numFmtId="0" fontId="10" fillId="0" borderId="7" xfId="0" applyFont="1" applyFill="1" applyBorder="1" applyAlignment="1">
      <alignment horizontal="left" vertical="center" indent="3"/>
    </xf>
    <xf numFmtId="0" fontId="10" fillId="0" borderId="0" xfId="1" applyFont="1" applyFill="1" applyBorder="1" applyAlignment="1">
      <alignment horizontal="left" vertical="center" indent="2"/>
    </xf>
    <xf numFmtId="0" fontId="42" fillId="0" borderId="0" xfId="1" applyFont="1" applyFill="1" applyBorder="1" applyAlignment="1">
      <alignment vertical="center"/>
    </xf>
    <xf numFmtId="0" fontId="3" fillId="0" borderId="9" xfId="1" applyFont="1" applyFill="1" applyBorder="1" applyAlignment="1">
      <alignment vertical="center"/>
    </xf>
    <xf numFmtId="0" fontId="3" fillId="0" borderId="7" xfId="1" applyFont="1" applyFill="1" applyBorder="1" applyAlignment="1">
      <alignment horizontal="left" indent="2"/>
    </xf>
    <xf numFmtId="0" fontId="24" fillId="0" borderId="7" xfId="0" applyFont="1" applyFill="1" applyBorder="1" applyAlignment="1">
      <alignment horizontal="left" indent="1"/>
    </xf>
    <xf numFmtId="0" fontId="24" fillId="0" borderId="7" xfId="0" applyFont="1" applyFill="1" applyBorder="1" applyAlignment="1">
      <alignment horizontal="left" vertical="center" indent="1"/>
    </xf>
    <xf numFmtId="0" fontId="10" fillId="0" borderId="9"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43" fillId="0" borderId="0" xfId="0" applyFont="1" applyFill="1" applyAlignment="1">
      <alignment horizontal="left" vertical="center" wrapText="1"/>
    </xf>
    <xf numFmtId="0" fontId="10" fillId="0" borderId="6" xfId="0" applyFont="1" applyFill="1" applyBorder="1" applyAlignment="1">
      <alignment horizontal="left" vertical="center" wrapText="1"/>
    </xf>
    <xf numFmtId="0" fontId="10" fillId="0" borderId="14" xfId="5" applyFont="1" applyFill="1" applyBorder="1" applyAlignment="1">
      <alignment horizontal="left" vertical="center" wrapText="1"/>
    </xf>
    <xf numFmtId="0" fontId="10" fillId="0" borderId="0" xfId="0" applyFont="1" applyFill="1" applyAlignment="1">
      <alignment horizontal="left" vertical="center" wrapText="1"/>
    </xf>
    <xf numFmtId="0" fontId="10" fillId="0" borderId="0" xfId="5" applyFont="1" applyFill="1" applyBorder="1" applyAlignment="1">
      <alignment horizontal="left" vertical="center" wrapText="1"/>
    </xf>
    <xf numFmtId="0" fontId="43"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39" fillId="0" borderId="0" xfId="0" applyFont="1" applyBorder="1" applyAlignment="1">
      <alignment horizontal="left" vertical="center" wrapText="1"/>
    </xf>
    <xf numFmtId="0" fontId="39" fillId="0" borderId="0" xfId="0" applyFont="1" applyAlignment="1">
      <alignment horizontal="left" vertical="center" wrapText="1"/>
    </xf>
    <xf numFmtId="0" fontId="44" fillId="0" borderId="9" xfId="0" applyFont="1" applyFill="1" applyBorder="1" applyAlignment="1">
      <alignment horizontal="left" vertical="center" wrapText="1"/>
    </xf>
    <xf numFmtId="189" fontId="3" fillId="0" borderId="0" xfId="1" applyNumberFormat="1" applyFont="1" applyFill="1" applyBorder="1" applyAlignment="1">
      <alignment horizontal="right" vertical="center"/>
    </xf>
    <xf numFmtId="0" fontId="10" fillId="0" borderId="9" xfId="5" applyFont="1" applyFill="1" applyBorder="1" applyAlignment="1">
      <alignment horizontal="left" vertical="center" wrapText="1"/>
    </xf>
    <xf numFmtId="0" fontId="18" fillId="0" borderId="11" xfId="1" applyFont="1" applyFill="1" applyBorder="1" applyAlignment="1">
      <alignment vertical="center"/>
    </xf>
    <xf numFmtId="0" fontId="44" fillId="0" borderId="12" xfId="1" applyFont="1" applyFill="1" applyBorder="1" applyAlignment="1">
      <alignment horizontal="left" vertical="center" indent="1"/>
    </xf>
    <xf numFmtId="0" fontId="18" fillId="0" borderId="13" xfId="2" applyNumberFormat="1" applyFont="1" applyFill="1" applyBorder="1" applyAlignment="1">
      <alignment horizontal="center" vertical="center"/>
    </xf>
    <xf numFmtId="189" fontId="18" fillId="0" borderId="14" xfId="1" applyNumberFormat="1" applyFont="1" applyFill="1" applyBorder="1" applyAlignment="1">
      <alignment horizontal="right" vertical="center"/>
    </xf>
    <xf numFmtId="188" fontId="18" fillId="0" borderId="14" xfId="2" applyNumberFormat="1" applyFont="1" applyFill="1" applyBorder="1" applyAlignment="1">
      <alignment horizontal="right" vertical="center"/>
    </xf>
    <xf numFmtId="183" fontId="18" fillId="0" borderId="14" xfId="2" applyNumberFormat="1" applyFont="1" applyFill="1" applyBorder="1" applyAlignment="1">
      <alignment horizontal="right" vertical="center"/>
    </xf>
    <xf numFmtId="0" fontId="18" fillId="0" borderId="13" xfId="5" applyFont="1" applyFill="1" applyBorder="1" applyAlignment="1">
      <alignment horizontal="center" vertical="center"/>
    </xf>
    <xf numFmtId="0" fontId="44" fillId="0" borderId="13" xfId="5" applyFont="1" applyFill="1" applyBorder="1" applyAlignment="1">
      <alignment horizontal="left" vertical="center" wrapText="1"/>
    </xf>
    <xf numFmtId="0" fontId="44" fillId="0" borderId="14" xfId="0" applyFont="1" applyFill="1" applyBorder="1" applyAlignment="1">
      <alignment horizontal="center" vertical="center"/>
    </xf>
    <xf numFmtId="0" fontId="44" fillId="0" borderId="8" xfId="1" applyFont="1" applyFill="1" applyBorder="1" applyAlignment="1">
      <alignment horizontal="left" vertical="center" indent="1"/>
    </xf>
    <xf numFmtId="0" fontId="18" fillId="0" borderId="7" xfId="1" applyFont="1" applyFill="1" applyBorder="1" applyAlignment="1"/>
    <xf numFmtId="0" fontId="18" fillId="0" borderId="9" xfId="2" applyNumberFormat="1" applyFont="1" applyFill="1" applyBorder="1" applyAlignment="1">
      <alignment horizontal="center" vertical="center"/>
    </xf>
    <xf numFmtId="179" fontId="18" fillId="0" borderId="0" xfId="1" applyNumberFormat="1" applyFont="1" applyFill="1" applyBorder="1" applyAlignment="1">
      <alignment horizontal="right" vertical="center"/>
    </xf>
    <xf numFmtId="0" fontId="18" fillId="0" borderId="9" xfId="0" applyFont="1" applyFill="1" applyBorder="1" applyAlignment="1">
      <alignment horizontal="center" vertical="center"/>
    </xf>
    <xf numFmtId="0" fontId="44" fillId="0" borderId="0" xfId="0" applyFont="1" applyFill="1" applyBorder="1" applyAlignment="1">
      <alignment horizontal="center" vertical="center"/>
    </xf>
    <xf numFmtId="196" fontId="28" fillId="0" borderId="0" xfId="1" applyNumberFormat="1" applyFont="1" applyFill="1" applyBorder="1" applyAlignment="1" applyProtection="1">
      <alignment horizontal="right" vertical="center"/>
    </xf>
    <xf numFmtId="0" fontId="44" fillId="0" borderId="13" xfId="1" applyFont="1" applyFill="1" applyBorder="1" applyAlignment="1">
      <alignment horizontal="center" vertical="center"/>
    </xf>
    <xf numFmtId="179" fontId="18" fillId="0" borderId="14" xfId="1" applyNumberFormat="1" applyFont="1" applyFill="1" applyBorder="1" applyAlignment="1">
      <alignment horizontal="right" vertical="center"/>
    </xf>
    <xf numFmtId="187" fontId="18" fillId="0" borderId="14" xfId="1" applyNumberFormat="1" applyFont="1" applyFill="1" applyBorder="1" applyAlignment="1">
      <alignment horizontal="right" vertical="center"/>
    </xf>
    <xf numFmtId="196" fontId="18" fillId="0" borderId="14" xfId="1" applyNumberFormat="1" applyFont="1" applyFill="1" applyBorder="1" applyAlignment="1" applyProtection="1">
      <alignment horizontal="right" vertical="center"/>
    </xf>
    <xf numFmtId="0" fontId="44" fillId="0" borderId="13" xfId="0" applyFont="1" applyFill="1" applyBorder="1" applyAlignment="1">
      <alignment horizontal="left" vertical="center" wrapText="1"/>
    </xf>
    <xf numFmtId="0" fontId="44" fillId="0" borderId="14" xfId="5" applyFont="1" applyFill="1" applyBorder="1" applyAlignment="1">
      <alignment horizontal="center" vertical="center"/>
    </xf>
    <xf numFmtId="0" fontId="44" fillId="0" borderId="8" xfId="1" applyFont="1" applyFill="1" applyBorder="1" applyAlignment="1">
      <alignment horizontal="left" vertical="center" indent="2"/>
    </xf>
    <xf numFmtId="0" fontId="18" fillId="0" borderId="7" xfId="1" applyFont="1" applyFill="1" applyBorder="1" applyAlignment="1">
      <alignment horizontal="left" indent="1"/>
    </xf>
    <xf numFmtId="41" fontId="18" fillId="0" borderId="0" xfId="1" applyNumberFormat="1" applyFont="1" applyFill="1" applyBorder="1" applyAlignment="1">
      <alignment horizontal="right" vertical="center"/>
    </xf>
    <xf numFmtId="190" fontId="18" fillId="0" borderId="0" xfId="1" applyNumberFormat="1" applyFont="1" applyFill="1" applyAlignment="1" applyProtection="1">
      <alignment horizontal="right" vertical="center"/>
    </xf>
    <xf numFmtId="41" fontId="16" fillId="0" borderId="7" xfId="1" applyNumberFormat="1" applyFont="1" applyFill="1" applyBorder="1" applyAlignment="1">
      <alignment horizontal="right" vertical="center"/>
    </xf>
    <xf numFmtId="0" fontId="18" fillId="0" borderId="7" xfId="1" applyFont="1" applyFill="1" applyBorder="1" applyAlignment="1">
      <alignment horizontal="left" vertical="center" indent="1"/>
    </xf>
    <xf numFmtId="0" fontId="18" fillId="0" borderId="9" xfId="1" applyFont="1" applyFill="1" applyBorder="1" applyAlignment="1">
      <alignment horizontal="center" vertical="center"/>
    </xf>
    <xf numFmtId="0" fontId="18" fillId="0" borderId="13" xfId="1" applyFont="1" applyFill="1" applyBorder="1" applyAlignment="1">
      <alignment horizontal="center" vertical="center"/>
    </xf>
    <xf numFmtId="41" fontId="18" fillId="0" borderId="12" xfId="1" applyNumberFormat="1" applyFont="1" applyFill="1" applyBorder="1" applyAlignment="1">
      <alignment horizontal="right" vertical="center"/>
    </xf>
    <xf numFmtId="41" fontId="18" fillId="0" borderId="14" xfId="1" applyNumberFormat="1" applyFont="1" applyFill="1" applyBorder="1" applyAlignment="1">
      <alignment horizontal="right" vertical="center"/>
    </xf>
    <xf numFmtId="41" fontId="18" fillId="0" borderId="11" xfId="1" applyNumberFormat="1" applyFont="1" applyFill="1" applyBorder="1" applyAlignment="1">
      <alignment horizontal="right" vertical="center"/>
    </xf>
    <xf numFmtId="189" fontId="16" fillId="0" borderId="0" xfId="1" applyNumberFormat="1" applyFont="1" applyFill="1" applyBorder="1" applyAlignment="1">
      <alignment horizontal="center" vertical="center"/>
    </xf>
    <xf numFmtId="179" fontId="16" fillId="0" borderId="0" xfId="1" applyNumberFormat="1" applyFont="1" applyFill="1" applyBorder="1" applyAlignment="1">
      <alignment horizontal="center" vertical="center"/>
    </xf>
    <xf numFmtId="0" fontId="16" fillId="0" borderId="14" xfId="1" applyFont="1" applyFill="1" applyBorder="1" applyAlignment="1">
      <alignment vertical="center"/>
    </xf>
    <xf numFmtId="188" fontId="16" fillId="0" borderId="10" xfId="4" applyNumberFormat="1" applyFont="1" applyFill="1" applyBorder="1" applyAlignment="1">
      <alignment horizontal="right" vertical="center"/>
    </xf>
    <xf numFmtId="183" fontId="16" fillId="0" borderId="0" xfId="4" applyNumberFormat="1" applyFont="1" applyFill="1" applyBorder="1" applyAlignment="1">
      <alignment horizontal="right" vertical="center"/>
    </xf>
    <xf numFmtId="206" fontId="16" fillId="0" borderId="0" xfId="4" applyNumberFormat="1" applyFont="1" applyFill="1" applyBorder="1" applyAlignment="1">
      <alignment horizontal="right" vertical="center"/>
    </xf>
    <xf numFmtId="188" fontId="16" fillId="0" borderId="0" xfId="4" applyNumberFormat="1" applyFont="1" applyFill="1" applyBorder="1" applyAlignment="1">
      <alignment horizontal="right" vertical="center"/>
    </xf>
    <xf numFmtId="2" fontId="16" fillId="0" borderId="0" xfId="4" applyNumberFormat="1" applyFont="1" applyFill="1" applyBorder="1" applyAlignment="1">
      <alignment horizontal="right" vertical="center"/>
    </xf>
    <xf numFmtId="182" fontId="16" fillId="0" borderId="0" xfId="4" applyNumberFormat="1" applyFont="1" applyFill="1" applyBorder="1" applyAlignment="1">
      <alignment horizontal="right" vertical="center"/>
    </xf>
    <xf numFmtId="0" fontId="16" fillId="0" borderId="7" xfId="1" applyFont="1" applyFill="1" applyBorder="1" applyAlignment="1">
      <alignment horizontal="right" vertical="center"/>
    </xf>
    <xf numFmtId="194" fontId="16" fillId="0" borderId="0" xfId="3" applyNumberFormat="1" applyFont="1" applyFill="1" applyBorder="1" applyAlignment="1">
      <alignment horizontal="right" vertical="center"/>
    </xf>
    <xf numFmtId="189" fontId="16" fillId="0" borderId="0" xfId="3" applyNumberFormat="1" applyFont="1" applyFill="1" applyBorder="1" applyAlignment="1">
      <alignment horizontal="center" vertical="center"/>
    </xf>
    <xf numFmtId="182" fontId="16" fillId="0" borderId="0" xfId="3" applyNumberFormat="1" applyFont="1" applyFill="1" applyBorder="1" applyAlignment="1">
      <alignment horizontal="center" vertical="center"/>
    </xf>
    <xf numFmtId="0" fontId="0" fillId="0" borderId="0" xfId="0" applyAlignment="1">
      <alignment vertical="center"/>
    </xf>
    <xf numFmtId="0" fontId="44" fillId="0" borderId="9" xfId="1" applyFont="1" applyFill="1" applyBorder="1" applyAlignment="1">
      <alignment horizontal="center" vertical="center"/>
    </xf>
    <xf numFmtId="198" fontId="18" fillId="0" borderId="0" xfId="4" applyNumberFormat="1" applyFont="1" applyFill="1" applyBorder="1" applyAlignment="1">
      <alignment horizontal="right" vertical="center"/>
    </xf>
    <xf numFmtId="0" fontId="18" fillId="0" borderId="9" xfId="5" applyFont="1" applyFill="1" applyBorder="1" applyAlignment="1">
      <alignment horizontal="center" vertical="center"/>
    </xf>
    <xf numFmtId="0" fontId="44" fillId="0" borderId="0" xfId="5" applyFont="1" applyFill="1" applyBorder="1" applyAlignment="1">
      <alignment horizontal="center" vertical="center"/>
    </xf>
    <xf numFmtId="49" fontId="44" fillId="0" borderId="8" xfId="1" applyNumberFormat="1" applyFont="1" applyFill="1" applyBorder="1" applyAlignment="1">
      <alignment horizontal="left" vertical="center" indent="2"/>
    </xf>
    <xf numFmtId="0" fontId="44" fillId="0" borderId="7" xfId="1" applyFont="1" applyFill="1" applyBorder="1" applyAlignment="1">
      <alignment horizontal="left" vertical="center" indent="1"/>
    </xf>
    <xf numFmtId="182" fontId="18" fillId="0" borderId="0" xfId="0" applyNumberFormat="1" applyFont="1" applyFill="1" applyBorder="1" applyAlignment="1">
      <alignment horizontal="right" vertical="center"/>
    </xf>
    <xf numFmtId="187" fontId="18" fillId="0" borderId="0" xfId="3" applyNumberFormat="1" applyFont="1" applyFill="1" applyBorder="1" applyAlignment="1">
      <alignment horizontal="right"/>
    </xf>
    <xf numFmtId="182" fontId="18" fillId="0" borderId="0" xfId="3" applyNumberFormat="1" applyFont="1" applyFill="1" applyBorder="1" applyAlignment="1">
      <alignment horizontal="right"/>
    </xf>
    <xf numFmtId="182" fontId="18" fillId="0" borderId="0" xfId="3" applyNumberFormat="1" applyFont="1" applyFill="1" applyBorder="1" applyAlignment="1">
      <alignment horizontal="center" vertical="center"/>
    </xf>
    <xf numFmtId="201" fontId="18" fillId="0" borderId="0" xfId="1" applyNumberFormat="1" applyFont="1" applyFill="1" applyBorder="1" applyAlignment="1">
      <alignment horizontal="right" vertical="center"/>
    </xf>
    <xf numFmtId="41" fontId="18" fillId="0" borderId="8" xfId="1" applyNumberFormat="1" applyFont="1" applyFill="1" applyBorder="1" applyAlignment="1">
      <alignment horizontal="right" vertical="center"/>
    </xf>
    <xf numFmtId="41" fontId="18" fillId="0" borderId="7" xfId="1" applyNumberFormat="1" applyFont="1" applyFill="1" applyBorder="1" applyAlignment="1">
      <alignment horizontal="right" vertical="center"/>
    </xf>
    <xf numFmtId="0" fontId="44" fillId="0" borderId="0" xfId="1" applyFont="1" applyFill="1" applyBorder="1" applyAlignment="1">
      <alignment horizontal="left" vertical="center" indent="1"/>
    </xf>
    <xf numFmtId="0" fontId="44" fillId="0" borderId="14" xfId="1" applyFont="1" applyFill="1" applyBorder="1" applyAlignment="1">
      <alignment horizontal="left" vertical="center" indent="1"/>
    </xf>
    <xf numFmtId="0" fontId="45" fillId="0" borderId="7" xfId="0" applyFont="1" applyFill="1" applyBorder="1" applyAlignment="1">
      <alignment horizontal="left" vertical="center" indent="1"/>
    </xf>
    <xf numFmtId="0" fontId="45" fillId="0" borderId="11" xfId="0" applyFont="1" applyFill="1" applyBorder="1" applyAlignment="1">
      <alignment horizontal="left" vertical="center" indent="1"/>
    </xf>
    <xf numFmtId="0" fontId="3" fillId="0" borderId="8" xfId="1" applyFont="1" applyFill="1" applyBorder="1" applyAlignment="1">
      <alignment horizontal="left" vertical="center" indent="1"/>
    </xf>
    <xf numFmtId="0" fontId="3" fillId="0" borderId="7" xfId="1" applyFont="1" applyFill="1" applyBorder="1" applyAlignment="1">
      <alignment horizontal="left" vertical="center" indent="1"/>
    </xf>
    <xf numFmtId="0" fontId="0" fillId="0" borderId="0" xfId="0" applyBorder="1">
      <alignment vertical="center"/>
    </xf>
    <xf numFmtId="0" fontId="10" fillId="0" borderId="8" xfId="1" applyFont="1" applyFill="1" applyBorder="1" applyAlignment="1">
      <alignment horizontal="left" vertical="center" indent="1"/>
    </xf>
    <xf numFmtId="0" fontId="3" fillId="0" borderId="0" xfId="1" applyFont="1" applyFill="1" applyBorder="1" applyAlignment="1">
      <alignment horizontal="left" vertical="center" indent="1"/>
    </xf>
    <xf numFmtId="0" fontId="44" fillId="0" borderId="12" xfId="5" applyFont="1" applyFill="1" applyBorder="1" applyAlignment="1">
      <alignment horizontal="center" vertical="center"/>
    </xf>
    <xf numFmtId="0" fontId="10" fillId="0" borderId="8" xfId="1" applyFont="1" applyFill="1" applyBorder="1" applyAlignment="1">
      <alignment horizontal="left" vertical="center" indent="1"/>
    </xf>
    <xf numFmtId="0" fontId="10" fillId="0" borderId="0" xfId="1" applyFont="1" applyFill="1" applyAlignment="1">
      <alignment vertical="center"/>
    </xf>
    <xf numFmtId="0" fontId="8" fillId="0" borderId="0" xfId="1" applyFont="1" applyFill="1" applyAlignment="1">
      <alignment vertical="top"/>
    </xf>
    <xf numFmtId="0" fontId="10" fillId="0" borderId="0" xfId="1" applyFont="1" applyFill="1" applyBorder="1" applyAlignment="1">
      <alignment vertical="center"/>
    </xf>
    <xf numFmtId="0" fontId="44" fillId="0" borderId="0" xfId="1" applyFont="1" applyFill="1" applyBorder="1" applyAlignment="1">
      <alignment vertical="center"/>
    </xf>
    <xf numFmtId="179" fontId="10" fillId="0" borderId="0" xfId="1" applyNumberFormat="1" applyFont="1" applyFill="1" applyBorder="1" applyAlignment="1">
      <alignment vertical="center"/>
    </xf>
    <xf numFmtId="0" fontId="10" fillId="0" borderId="14" xfId="1" applyFont="1" applyFill="1" applyBorder="1" applyAlignment="1">
      <alignment vertical="center"/>
    </xf>
    <xf numFmtId="0" fontId="8" fillId="0" borderId="0" xfId="1" applyFont="1" applyFill="1" applyBorder="1" applyAlignment="1"/>
    <xf numFmtId="0" fontId="8" fillId="0" borderId="0" xfId="1" applyFont="1" applyFill="1" applyBorder="1" applyAlignment="1">
      <alignment vertical="center"/>
    </xf>
    <xf numFmtId="0" fontId="18" fillId="0" borderId="11" xfId="1" applyFont="1" applyFill="1" applyBorder="1" applyAlignment="1">
      <alignment horizontal="left" vertical="center"/>
    </xf>
    <xf numFmtId="0" fontId="44" fillId="0" borderId="14" xfId="1" applyFont="1" applyFill="1" applyBorder="1" applyAlignment="1">
      <alignment vertical="center"/>
    </xf>
    <xf numFmtId="0" fontId="46" fillId="0" borderId="0" xfId="0" applyFont="1" applyAlignment="1">
      <alignment vertical="center"/>
    </xf>
    <xf numFmtId="0" fontId="8" fillId="0" borderId="14" xfId="1" applyFont="1" applyFill="1" applyBorder="1" applyAlignment="1">
      <alignment vertical="top"/>
    </xf>
    <xf numFmtId="0" fontId="10" fillId="0" borderId="11" xfId="1" applyFont="1" applyFill="1" applyBorder="1" applyAlignment="1">
      <alignment vertical="center"/>
    </xf>
    <xf numFmtId="0" fontId="44" fillId="0" borderId="13" xfId="5" applyFont="1" applyFill="1" applyBorder="1" applyAlignment="1">
      <alignment horizontal="center" vertical="center"/>
    </xf>
    <xf numFmtId="177" fontId="33" fillId="0" borderId="0" xfId="1" applyNumberFormat="1" applyFont="1" applyFill="1" applyBorder="1" applyAlignment="1">
      <alignment horizontal="right" vertical="center"/>
    </xf>
    <xf numFmtId="0" fontId="33" fillId="0" borderId="0" xfId="1" applyFont="1" applyFill="1" applyAlignment="1">
      <alignment vertical="center"/>
    </xf>
    <xf numFmtId="0" fontId="33" fillId="0" borderId="14" xfId="1" applyFont="1" applyFill="1" applyBorder="1" applyAlignment="1">
      <alignment vertical="top"/>
    </xf>
    <xf numFmtId="0" fontId="33" fillId="0" borderId="10" xfId="1" applyFont="1" applyFill="1" applyBorder="1" applyAlignment="1"/>
    <xf numFmtId="0" fontId="18" fillId="0" borderId="7" xfId="1" applyFont="1" applyFill="1" applyBorder="1" applyAlignment="1">
      <alignment horizontal="left" vertical="center"/>
    </xf>
    <xf numFmtId="0" fontId="18" fillId="0" borderId="7" xfId="1" applyFont="1" applyFill="1" applyBorder="1" applyAlignment="1">
      <alignment vertical="center"/>
    </xf>
    <xf numFmtId="0" fontId="46" fillId="0" borderId="0" xfId="0" applyFont="1" applyFill="1" applyAlignment="1">
      <alignment vertical="center"/>
    </xf>
    <xf numFmtId="0" fontId="33" fillId="0" borderId="0" xfId="0" applyFont="1" applyBorder="1">
      <alignment vertical="center"/>
    </xf>
    <xf numFmtId="41" fontId="44" fillId="0" borderId="12" xfId="1" applyNumberFormat="1" applyFont="1" applyFill="1" applyBorder="1" applyAlignment="1">
      <alignment horizontal="right" vertical="center"/>
    </xf>
    <xf numFmtId="41" fontId="44" fillId="0" borderId="14" xfId="1" applyNumberFormat="1" applyFont="1" applyFill="1" applyBorder="1" applyAlignment="1">
      <alignment horizontal="right" vertical="center"/>
    </xf>
    <xf numFmtId="41" fontId="44" fillId="0" borderId="11" xfId="1" applyNumberFormat="1" applyFont="1" applyFill="1" applyBorder="1" applyAlignment="1">
      <alignment horizontal="right" vertical="center"/>
    </xf>
    <xf numFmtId="0" fontId="44" fillId="0" borderId="11" xfId="1" applyFont="1" applyFill="1" applyBorder="1" applyAlignment="1">
      <alignment vertical="center"/>
    </xf>
    <xf numFmtId="0" fontId="47" fillId="0" borderId="0" xfId="0" applyFont="1" applyAlignment="1">
      <alignment vertical="center"/>
    </xf>
    <xf numFmtId="0" fontId="12" fillId="0" borderId="14" xfId="1" applyFont="1" applyFill="1" applyBorder="1" applyAlignment="1">
      <alignment vertical="top"/>
    </xf>
    <xf numFmtId="0" fontId="48" fillId="0" borderId="0" xfId="0" applyFont="1" applyBorder="1">
      <alignment vertical="center"/>
    </xf>
    <xf numFmtId="0" fontId="48" fillId="0" borderId="0" xfId="0" applyFont="1">
      <alignment vertical="center"/>
    </xf>
    <xf numFmtId="0" fontId="12" fillId="0" borderId="0" xfId="1" applyFont="1" applyFill="1" applyBorder="1" applyAlignment="1">
      <alignment vertical="top"/>
    </xf>
    <xf numFmtId="0" fontId="43" fillId="0" borderId="0" xfId="0" applyFont="1">
      <alignment vertical="center"/>
    </xf>
    <xf numFmtId="0" fontId="49" fillId="0" borderId="0" xfId="1" applyFont="1" applyFill="1" applyBorder="1" applyAlignment="1">
      <alignment wrapText="1"/>
    </xf>
    <xf numFmtId="185" fontId="8" fillId="0" borderId="0" xfId="1" applyNumberFormat="1" applyFont="1" applyFill="1" applyBorder="1" applyAlignment="1"/>
    <xf numFmtId="0" fontId="18" fillId="0" borderId="8" xfId="1" applyFont="1" applyFill="1" applyBorder="1" applyAlignment="1">
      <alignment horizontal="left" vertical="center" indent="1"/>
    </xf>
    <xf numFmtId="0" fontId="44" fillId="0" borderId="9" xfId="2" applyNumberFormat="1" applyFont="1" applyFill="1" applyBorder="1" applyAlignment="1">
      <alignment horizontal="center" vertical="center"/>
    </xf>
    <xf numFmtId="0" fontId="3" fillId="0" borderId="8" xfId="1" applyFont="1" applyFill="1" applyBorder="1" applyAlignment="1">
      <alignment horizontal="left" vertical="center" indent="1"/>
    </xf>
    <xf numFmtId="0" fontId="10" fillId="0" borderId="8" xfId="1" applyFont="1" applyFill="1" applyBorder="1" applyAlignment="1">
      <alignment horizontal="left" vertical="center" indent="1"/>
    </xf>
    <xf numFmtId="0" fontId="3" fillId="0" borderId="0" xfId="1" applyFont="1" applyFill="1" applyBorder="1" applyAlignment="1">
      <alignment horizontal="left" vertical="center" indent="1"/>
    </xf>
    <xf numFmtId="0" fontId="3" fillId="2" borderId="7" xfId="1" applyFont="1" applyFill="1" applyBorder="1" applyAlignment="1">
      <alignment vertical="center"/>
    </xf>
    <xf numFmtId="41" fontId="50" fillId="0" borderId="0" xfId="1" applyNumberFormat="1" applyFont="1" applyFill="1" applyBorder="1" applyAlignment="1">
      <alignment horizontal="right" vertical="center"/>
    </xf>
    <xf numFmtId="41" fontId="50" fillId="0" borderId="0" xfId="6" applyNumberFormat="1" applyFont="1" applyFill="1" applyBorder="1" applyAlignment="1">
      <alignment horizontal="right" vertical="center"/>
    </xf>
    <xf numFmtId="182" fontId="50" fillId="0" borderId="0" xfId="3" applyNumberFormat="1" applyFont="1" applyFill="1" applyBorder="1" applyAlignment="1">
      <alignment horizontal="right" vertical="center"/>
    </xf>
    <xf numFmtId="0" fontId="8" fillId="0" borderId="0" xfId="1" applyFont="1" applyFill="1" applyBorder="1" applyAlignment="1">
      <alignment wrapText="1"/>
    </xf>
    <xf numFmtId="0" fontId="0" fillId="0" borderId="0" xfId="0" applyFill="1">
      <alignment vertical="center"/>
    </xf>
    <xf numFmtId="0" fontId="0" fillId="3" borderId="0" xfId="0" applyFill="1">
      <alignment vertical="center"/>
    </xf>
    <xf numFmtId="0" fontId="3" fillId="0" borderId="0" xfId="1" applyFont="1" applyFill="1" applyBorder="1" applyAlignment="1">
      <alignment horizontal="left" vertical="center" indent="1"/>
    </xf>
    <xf numFmtId="0" fontId="8" fillId="0" borderId="0" xfId="1" applyFont="1" applyFill="1" applyBorder="1" applyAlignment="1">
      <alignment vertical="center" wrapText="1"/>
    </xf>
    <xf numFmtId="0" fontId="4" fillId="0" borderId="0" xfId="1" applyFont="1" applyFill="1" applyBorder="1" applyAlignment="1">
      <alignment horizontal="center" vertical="center"/>
    </xf>
    <xf numFmtId="0" fontId="0" fillId="0" borderId="0" xfId="0" applyFill="1" applyAlignment="1">
      <alignment horizontal="center" vertical="center"/>
    </xf>
    <xf numFmtId="0" fontId="3" fillId="0" borderId="0" xfId="1" applyFont="1" applyFill="1" applyBorder="1" applyAlignment="1">
      <alignment horizontal="center" vertical="top"/>
    </xf>
    <xf numFmtId="0" fontId="3" fillId="0" borderId="1" xfId="1" applyFont="1" applyFill="1" applyBorder="1" applyAlignment="1">
      <alignment horizontal="center" vertical="center" wrapText="1"/>
    </xf>
    <xf numFmtId="0" fontId="3" fillId="0" borderId="1" xfId="1" applyFont="1" applyFill="1" applyBorder="1" applyAlignment="1">
      <alignment horizontal="center" vertical="center"/>
    </xf>
    <xf numFmtId="0" fontId="3" fillId="0" borderId="2" xfId="1" applyFont="1" applyFill="1" applyBorder="1" applyAlignment="1">
      <alignment horizontal="center" vertical="center" wrapText="1"/>
    </xf>
    <xf numFmtId="0" fontId="0" fillId="0" borderId="0" xfId="0" applyAlignment="1">
      <alignment horizontal="center" vertical="center"/>
    </xf>
    <xf numFmtId="49" fontId="3" fillId="0" borderId="8" xfId="1" applyNumberFormat="1" applyFont="1" applyFill="1" applyBorder="1" applyAlignment="1">
      <alignment horizontal="left" vertical="center" indent="2"/>
    </xf>
    <xf numFmtId="49" fontId="3" fillId="0" borderId="7" xfId="1" applyNumberFormat="1" applyFont="1" applyFill="1" applyBorder="1" applyAlignment="1">
      <alignment horizontal="left" vertical="center" indent="2"/>
    </xf>
    <xf numFmtId="49" fontId="10" fillId="0" borderId="8" xfId="1" applyNumberFormat="1" applyFont="1" applyFill="1" applyBorder="1" applyAlignment="1">
      <alignment horizontal="left" vertical="center" indent="2"/>
    </xf>
    <xf numFmtId="49" fontId="10" fillId="0" borderId="7" xfId="1" applyNumberFormat="1" applyFont="1" applyFill="1" applyBorder="1" applyAlignment="1">
      <alignment horizontal="left" vertical="center" indent="2"/>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3" xfId="0" applyFont="1" applyFill="1" applyBorder="1" applyAlignment="1">
      <alignment horizontal="center" vertical="center" wrapText="1"/>
    </xf>
    <xf numFmtId="0" fontId="3" fillId="0" borderId="8" xfId="1" applyFont="1" applyFill="1" applyBorder="1" applyAlignment="1">
      <alignment horizontal="left" vertical="center" indent="1"/>
    </xf>
    <xf numFmtId="0" fontId="3" fillId="0" borderId="7" xfId="1" applyFont="1" applyFill="1" applyBorder="1" applyAlignment="1">
      <alignment horizontal="left" vertical="center" indent="1"/>
    </xf>
    <xf numFmtId="0" fontId="10" fillId="0" borderId="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14" xfId="1" applyFont="1" applyFill="1" applyBorder="1" applyAlignment="1">
      <alignment horizontal="center" vertical="top"/>
    </xf>
    <xf numFmtId="0" fontId="10" fillId="0" borderId="8" xfId="1" applyFont="1" applyFill="1" applyBorder="1" applyAlignment="1">
      <alignment horizontal="left" vertical="center" indent="2"/>
    </xf>
    <xf numFmtId="0" fontId="10" fillId="0" borderId="7" xfId="0" applyFont="1" applyFill="1" applyBorder="1" applyAlignment="1">
      <alignment horizontal="left" vertical="center" indent="2"/>
    </xf>
    <xf numFmtId="0" fontId="10" fillId="0" borderId="8" xfId="1" applyFont="1" applyFill="1" applyBorder="1" applyAlignment="1">
      <alignment horizontal="left" vertical="center" indent="3"/>
    </xf>
    <xf numFmtId="0" fontId="24" fillId="0" borderId="7" xfId="0" applyFont="1" applyFill="1" applyBorder="1" applyAlignment="1">
      <alignment horizontal="left" vertical="center" indent="3"/>
    </xf>
    <xf numFmtId="0" fontId="3" fillId="0" borderId="8" xfId="1" applyFont="1" applyFill="1" applyBorder="1" applyAlignment="1">
      <alignment horizontal="left" vertical="center" indent="3"/>
    </xf>
    <xf numFmtId="0" fontId="10" fillId="0" borderId="8" xfId="1" applyFont="1" applyFill="1" applyBorder="1" applyAlignment="1">
      <alignment horizontal="left" vertical="center" indent="1"/>
    </xf>
    <xf numFmtId="0" fontId="10" fillId="0" borderId="7" xfId="1" applyFont="1" applyFill="1" applyBorder="1" applyAlignment="1">
      <alignment horizontal="left" vertical="center" indent="1"/>
    </xf>
    <xf numFmtId="0" fontId="31" fillId="0" borderId="0" xfId="1" applyFont="1" applyFill="1" applyBorder="1" applyAlignment="1">
      <alignment horizontal="center" vertical="center"/>
    </xf>
    <xf numFmtId="0" fontId="0" fillId="0" borderId="0" xfId="0" applyFont="1" applyFill="1" applyAlignment="1">
      <alignment horizontal="center" vertical="center"/>
    </xf>
    <xf numFmtId="0" fontId="16" fillId="0" borderId="14" xfId="1" applyFont="1" applyFill="1" applyBorder="1" applyAlignment="1">
      <alignment horizontal="center" vertical="top"/>
    </xf>
    <xf numFmtId="0" fontId="16" fillId="0" borderId="1" xfId="1" applyFont="1" applyFill="1" applyBorder="1" applyAlignment="1">
      <alignment horizontal="center" vertical="center" wrapText="1"/>
    </xf>
    <xf numFmtId="0" fontId="16" fillId="0" borderId="1" xfId="1" applyFont="1" applyFill="1" applyBorder="1" applyAlignment="1">
      <alignment horizontal="center" vertical="center"/>
    </xf>
    <xf numFmtId="0" fontId="16" fillId="0" borderId="2" xfId="1" applyFont="1" applyFill="1" applyBorder="1" applyAlignment="1">
      <alignment horizontal="center" vertical="center" wrapText="1"/>
    </xf>
    <xf numFmtId="0" fontId="3" fillId="0" borderId="7" xfId="1" applyFont="1" applyFill="1" applyBorder="1" applyAlignment="1">
      <alignment horizontal="left" vertical="center" indent="2"/>
    </xf>
    <xf numFmtId="0" fontId="16" fillId="0" borderId="2" xfId="0" applyFont="1" applyFill="1" applyBorder="1" applyAlignment="1">
      <alignment horizontal="center" vertical="center" wrapText="1"/>
    </xf>
    <xf numFmtId="0" fontId="16" fillId="0" borderId="2"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3" xfId="0" applyFont="1" applyFill="1" applyBorder="1" applyAlignment="1">
      <alignment horizontal="center" vertical="center" wrapText="1"/>
    </xf>
    <xf numFmtId="0" fontId="3" fillId="0" borderId="8" xfId="1" applyFont="1" applyFill="1" applyBorder="1" applyAlignment="1">
      <alignment horizontal="left" vertical="center" indent="2"/>
    </xf>
    <xf numFmtId="0" fontId="13" fillId="0" borderId="5" xfId="1" applyFont="1" applyFill="1" applyBorder="1" applyAlignment="1">
      <alignment vertical="center"/>
    </xf>
    <xf numFmtId="0" fontId="14" fillId="0" borderId="4" xfId="1" applyFont="1" applyFill="1" applyBorder="1" applyAlignment="1">
      <alignment vertical="center"/>
    </xf>
    <xf numFmtId="0" fontId="24" fillId="0" borderId="7" xfId="0" applyFont="1" applyFill="1" applyBorder="1" applyAlignment="1">
      <alignment horizontal="left" vertical="center" indent="2"/>
    </xf>
    <xf numFmtId="0" fontId="3" fillId="0" borderId="12" xfId="1" applyFont="1" applyFill="1" applyBorder="1" applyAlignment="1">
      <alignment horizontal="left" vertical="center" indent="1"/>
    </xf>
    <xf numFmtId="0" fontId="3" fillId="0" borderId="11" xfId="1" applyFont="1" applyFill="1" applyBorder="1" applyAlignment="1">
      <alignment horizontal="left" vertical="center" indent="1"/>
    </xf>
    <xf numFmtId="0" fontId="3" fillId="0" borderId="8" xfId="1" applyFont="1" applyFill="1" applyBorder="1" applyAlignment="1">
      <alignment horizontal="left" vertical="center" indent="4"/>
    </xf>
    <xf numFmtId="0" fontId="24" fillId="0" borderId="7" xfId="0" applyFont="1" applyFill="1" applyBorder="1" applyAlignment="1">
      <alignment horizontal="left" vertical="center" indent="4"/>
    </xf>
    <xf numFmtId="0" fontId="3" fillId="0" borderId="0" xfId="1" applyFont="1" applyFill="1" applyBorder="1" applyAlignment="1">
      <alignment horizontal="left" vertical="center" indent="1"/>
    </xf>
    <xf numFmtId="198" fontId="16" fillId="0" borderId="0" xfId="7" applyNumberFormat="1" applyFont="1">
      <alignment vertical="center"/>
    </xf>
    <xf numFmtId="0" fontId="33" fillId="0" borderId="0" xfId="0" applyFont="1" applyAlignment="1">
      <alignment horizontal="right" vertical="center"/>
    </xf>
  </cellXfs>
  <cellStyles count="8">
    <cellStyle name="n.0" xfId="3"/>
    <cellStyle name="n.1" xfId="2"/>
    <cellStyle name="一般" xfId="0" builtinId="0"/>
    <cellStyle name="一般 5" xfId="5"/>
    <cellStyle name="一般_高雄市性別圖像指標-100年" xfId="1"/>
    <cellStyle name="一般_高雄市性別圖像指標-100年_主要統計指標" xfId="6"/>
    <cellStyle name="千分位" xfId="7" builtinId="3"/>
    <cellStyle name="千分位 2" xfId="4"/>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filterMode="1">
    <tabColor theme="7" tint="-0.249977111117893"/>
  </sheetPr>
  <dimension ref="A1:AA103"/>
  <sheetViews>
    <sheetView tabSelected="1" zoomScale="90" zoomScaleNormal="90" workbookViewId="0">
      <selection activeCell="S124" sqref="S124"/>
    </sheetView>
  </sheetViews>
  <sheetFormatPr defaultRowHeight="16.5"/>
  <cols>
    <col min="1" max="1" width="5.125" style="410" customWidth="1"/>
    <col min="3" max="3" width="26.625" customWidth="1"/>
    <col min="4" max="4" width="13.125" customWidth="1"/>
    <col min="5" max="10" width="9.5" hidden="1" customWidth="1"/>
    <col min="11" max="20" width="9.5" customWidth="1"/>
    <col min="22" max="22" width="35.625" style="298" customWidth="1"/>
    <col min="23" max="23" width="12.25" bestFit="1" customWidth="1"/>
    <col min="24" max="24" width="20.625" style="242" customWidth="1"/>
    <col min="25" max="28" width="0" hidden="1" customWidth="1"/>
  </cols>
  <sheetData>
    <row r="1" spans="1:27" ht="25.5">
      <c r="A1" s="429" t="s">
        <v>25</v>
      </c>
      <c r="B1" s="430"/>
      <c r="C1" s="430"/>
      <c r="D1" s="430"/>
      <c r="E1" s="430"/>
      <c r="F1" s="430"/>
      <c r="G1" s="430"/>
      <c r="H1" s="430"/>
      <c r="I1" s="430"/>
      <c r="J1" s="430"/>
      <c r="K1" s="430"/>
      <c r="L1" s="430"/>
      <c r="M1" s="430"/>
      <c r="N1" s="430"/>
      <c r="O1" s="430"/>
      <c r="P1" s="430"/>
      <c r="Q1" s="430"/>
      <c r="R1" s="430"/>
      <c r="S1" s="430"/>
      <c r="T1" s="430"/>
      <c r="U1" s="430"/>
      <c r="V1" s="430"/>
      <c r="W1" s="430"/>
      <c r="X1" s="381"/>
    </row>
    <row r="2" spans="1:27">
      <c r="A2" s="411"/>
      <c r="B2" s="431"/>
      <c r="C2" s="431"/>
      <c r="D2" s="431"/>
      <c r="E2" s="2"/>
      <c r="F2" s="3"/>
      <c r="G2" s="2"/>
      <c r="H2" s="3"/>
      <c r="I2" s="3"/>
      <c r="J2" s="3"/>
      <c r="K2" s="3"/>
      <c r="L2" s="3"/>
      <c r="M2" s="3"/>
      <c r="N2" s="3"/>
      <c r="O2" s="3"/>
      <c r="P2" s="3"/>
      <c r="Q2" s="3"/>
      <c r="R2" s="3"/>
      <c r="S2" s="3"/>
      <c r="T2" s="3"/>
      <c r="U2" s="4"/>
      <c r="V2" s="297"/>
      <c r="W2" s="5"/>
      <c r="X2" s="382"/>
    </row>
    <row r="3" spans="1:27">
      <c r="A3" s="432" t="s">
        <v>1543</v>
      </c>
      <c r="B3" s="434" t="s">
        <v>27</v>
      </c>
      <c r="C3" s="434"/>
      <c r="D3" s="434" t="s">
        <v>28</v>
      </c>
      <c r="E3" s="434" t="s">
        <v>29</v>
      </c>
      <c r="F3" s="434"/>
      <c r="G3" s="434" t="s">
        <v>30</v>
      </c>
      <c r="H3" s="434"/>
      <c r="I3" s="434" t="s">
        <v>31</v>
      </c>
      <c r="J3" s="434"/>
      <c r="K3" s="434" t="s">
        <v>32</v>
      </c>
      <c r="L3" s="434"/>
      <c r="M3" s="434" t="s">
        <v>33</v>
      </c>
      <c r="N3" s="434"/>
      <c r="O3" s="434" t="s">
        <v>34</v>
      </c>
      <c r="P3" s="434"/>
      <c r="Q3" s="434" t="s">
        <v>10</v>
      </c>
      <c r="R3" s="434"/>
      <c r="S3" s="434" t="s">
        <v>296</v>
      </c>
      <c r="T3" s="434"/>
      <c r="U3" s="440" t="s">
        <v>35</v>
      </c>
      <c r="V3" s="446" t="s">
        <v>825</v>
      </c>
      <c r="W3" s="442" t="s">
        <v>36</v>
      </c>
      <c r="X3" s="443" t="s">
        <v>13</v>
      </c>
      <c r="Z3" s="435" t="s">
        <v>300</v>
      </c>
      <c r="AA3" s="435"/>
    </row>
    <row r="4" spans="1:27" hidden="1">
      <c r="A4" s="433"/>
      <c r="B4" s="434"/>
      <c r="C4" s="434"/>
      <c r="D4" s="434"/>
      <c r="E4" s="6" t="s">
        <v>37</v>
      </c>
      <c r="F4" s="6" t="s">
        <v>38</v>
      </c>
      <c r="G4" s="6" t="s">
        <v>37</v>
      </c>
      <c r="H4" s="6" t="s">
        <v>38</v>
      </c>
      <c r="I4" s="6" t="s">
        <v>37</v>
      </c>
      <c r="J4" s="6" t="s">
        <v>38</v>
      </c>
      <c r="K4" s="6" t="s">
        <v>39</v>
      </c>
      <c r="L4" s="6" t="s">
        <v>38</v>
      </c>
      <c r="M4" s="6" t="s">
        <v>40</v>
      </c>
      <c r="N4" s="6" t="s">
        <v>38</v>
      </c>
      <c r="O4" s="6" t="s">
        <v>37</v>
      </c>
      <c r="P4" s="6" t="s">
        <v>41</v>
      </c>
      <c r="Q4" s="247" t="s">
        <v>37</v>
      </c>
      <c r="R4" s="247" t="s">
        <v>41</v>
      </c>
      <c r="S4" s="6" t="s">
        <v>37</v>
      </c>
      <c r="T4" s="6" t="s">
        <v>41</v>
      </c>
      <c r="U4" s="441"/>
      <c r="V4" s="447"/>
      <c r="W4" s="442"/>
      <c r="X4" s="442"/>
      <c r="Z4" s="249" t="s">
        <v>298</v>
      </c>
      <c r="AA4" s="249" t="s">
        <v>299</v>
      </c>
    </row>
    <row r="5" spans="1:27" hidden="1">
      <c r="A5" s="13"/>
      <c r="B5" s="52" t="s">
        <v>366</v>
      </c>
      <c r="C5" s="53"/>
      <c r="D5" s="54"/>
      <c r="E5" s="55"/>
      <c r="F5" s="9"/>
      <c r="G5" s="9"/>
      <c r="H5" s="9"/>
      <c r="I5" s="9"/>
      <c r="J5" s="9"/>
      <c r="K5" s="9"/>
      <c r="L5" s="9"/>
      <c r="M5" s="9"/>
      <c r="N5" s="9"/>
      <c r="O5" s="9"/>
      <c r="P5" s="9"/>
      <c r="Q5" s="9"/>
      <c r="R5" s="9"/>
      <c r="S5" s="9"/>
      <c r="T5" s="9"/>
      <c r="U5" s="16"/>
      <c r="V5" s="299"/>
      <c r="W5" s="11"/>
      <c r="X5" s="383"/>
      <c r="Z5" t="str">
        <f>IF(ISBLANK(S5),"",IF(IF(Q5&lt;=R5,1,-1)*IF(S5&lt;=T5,1,-1)&lt;0,"請確認",""))</f>
        <v/>
      </c>
      <c r="AA5" t="str">
        <f>IF(OR(ISBLANK(T5),ISBLANK(S5),ISTEXT(T5),ISTEXT(S5)),"",IF(OR((S5+T5)/(Q5+R5)&gt;1.3,(S5+T5)/(Q5+R5)&lt;0.7),"請備註",""))</f>
        <v/>
      </c>
    </row>
    <row r="6" spans="1:27" hidden="1">
      <c r="A6" s="13">
        <v>32</v>
      </c>
      <c r="B6" s="264" t="s">
        <v>367</v>
      </c>
      <c r="C6" s="53"/>
      <c r="D6" s="54" t="s">
        <v>306</v>
      </c>
      <c r="E6" s="15">
        <v>37</v>
      </c>
      <c r="F6" s="15">
        <v>53</v>
      </c>
      <c r="G6" s="15">
        <v>38</v>
      </c>
      <c r="H6" s="15">
        <v>62</v>
      </c>
      <c r="I6" s="15">
        <v>40</v>
      </c>
      <c r="J6" s="15">
        <v>56</v>
      </c>
      <c r="K6" s="15">
        <v>51</v>
      </c>
      <c r="L6" s="15">
        <v>70</v>
      </c>
      <c r="M6" s="15">
        <v>51</v>
      </c>
      <c r="N6" s="15">
        <v>68</v>
      </c>
      <c r="O6" s="15">
        <v>56</v>
      </c>
      <c r="P6" s="15">
        <v>59</v>
      </c>
      <c r="Q6" s="15">
        <v>49</v>
      </c>
      <c r="R6" s="15">
        <v>62</v>
      </c>
      <c r="S6" s="15"/>
      <c r="T6" s="15"/>
      <c r="U6" s="16"/>
      <c r="V6" s="295" t="s">
        <v>877</v>
      </c>
      <c r="W6" s="11" t="s">
        <v>42</v>
      </c>
      <c r="X6" s="383"/>
      <c r="Z6" t="str">
        <f t="shared" ref="Z6:Z71" si="0">IF(ISBLANK(S6),"",IF(IF(Q6&lt;=R6,1,-1)*IF(S6&lt;=T6,1,-1)&lt;0,"請確認",""))</f>
        <v/>
      </c>
      <c r="AA6" t="str">
        <f t="shared" ref="AA6:AA71" si="1">IF(OR(ISBLANK(T6),ISBLANK(S6),ISTEXT(T6),ISTEXT(S6)),"",IF(OR((S6+T6)/(Q6+R6)&gt;1.3,(S6+T6)/(Q6+R6)&lt;0.7),"請備註",""))</f>
        <v/>
      </c>
    </row>
    <row r="7" spans="1:27" ht="24.95" hidden="1" customHeight="1">
      <c r="A7" s="13">
        <v>33</v>
      </c>
      <c r="B7" s="264" t="s">
        <v>368</v>
      </c>
      <c r="C7" s="53"/>
      <c r="D7" s="54" t="s">
        <v>369</v>
      </c>
      <c r="E7" s="26">
        <v>3</v>
      </c>
      <c r="F7" s="26">
        <v>4</v>
      </c>
      <c r="G7" s="26">
        <v>3.6</v>
      </c>
      <c r="H7" s="26">
        <v>5.6</v>
      </c>
      <c r="I7" s="26">
        <v>3.7</v>
      </c>
      <c r="J7" s="26">
        <v>4.8</v>
      </c>
      <c r="K7" s="26">
        <v>4.7</v>
      </c>
      <c r="L7" s="26">
        <v>6</v>
      </c>
      <c r="M7" s="26">
        <v>4.8687350835322194</v>
      </c>
      <c r="N7" s="26">
        <v>6.0627674750356642</v>
      </c>
      <c r="O7" s="26">
        <v>5.7</v>
      </c>
      <c r="P7" s="26">
        <v>5.6</v>
      </c>
      <c r="Q7" s="26">
        <v>5.0999999999999996</v>
      </c>
      <c r="R7" s="26">
        <v>5.9</v>
      </c>
      <c r="S7" s="26"/>
      <c r="T7" s="26"/>
      <c r="U7" s="16"/>
      <c r="V7" s="295" t="s">
        <v>878</v>
      </c>
      <c r="W7" s="11" t="s">
        <v>42</v>
      </c>
      <c r="X7" s="383"/>
      <c r="Z7" t="str">
        <f t="shared" si="0"/>
        <v/>
      </c>
      <c r="AA7" t="str">
        <f t="shared" si="1"/>
        <v/>
      </c>
    </row>
    <row r="8" spans="1:27" hidden="1">
      <c r="A8" s="13">
        <v>34</v>
      </c>
      <c r="B8" s="319" t="s">
        <v>1435</v>
      </c>
      <c r="C8" s="320"/>
      <c r="D8" s="321" t="s">
        <v>1437</v>
      </c>
      <c r="E8" s="322"/>
      <c r="F8" s="322"/>
      <c r="G8" s="322"/>
      <c r="H8" s="322"/>
      <c r="I8" s="322"/>
      <c r="J8" s="322"/>
      <c r="K8" s="322"/>
      <c r="L8" s="322"/>
      <c r="M8" s="322"/>
      <c r="N8" s="322"/>
      <c r="O8" s="322"/>
      <c r="P8" s="322"/>
      <c r="Q8" s="322"/>
      <c r="R8" s="322"/>
      <c r="S8" s="322"/>
      <c r="T8" s="322"/>
      <c r="U8" s="323"/>
      <c r="V8" s="307" t="s">
        <v>1439</v>
      </c>
      <c r="W8" s="324" t="s">
        <v>46</v>
      </c>
      <c r="X8" s="384" t="s">
        <v>1517</v>
      </c>
    </row>
    <row r="9" spans="1:27" ht="24.95" hidden="1" customHeight="1">
      <c r="A9" s="13">
        <v>35</v>
      </c>
      <c r="B9" s="319" t="s">
        <v>1436</v>
      </c>
      <c r="C9" s="320"/>
      <c r="D9" s="321" t="s">
        <v>1438</v>
      </c>
      <c r="E9" s="322"/>
      <c r="F9" s="322"/>
      <c r="G9" s="322"/>
      <c r="H9" s="322"/>
      <c r="I9" s="322"/>
      <c r="J9" s="322"/>
      <c r="K9" s="322"/>
      <c r="L9" s="322"/>
      <c r="M9" s="322"/>
      <c r="N9" s="322"/>
      <c r="O9" s="322"/>
      <c r="P9" s="322"/>
      <c r="Q9" s="322"/>
      <c r="R9" s="322"/>
      <c r="S9" s="322"/>
      <c r="T9" s="322"/>
      <c r="U9" s="323"/>
      <c r="V9" s="307" t="s">
        <v>1495</v>
      </c>
      <c r="W9" s="324" t="s">
        <v>46</v>
      </c>
      <c r="X9" s="384" t="s">
        <v>1517</v>
      </c>
    </row>
    <row r="10" spans="1:27" ht="65.099999999999994" hidden="1" customHeight="1">
      <c r="A10" s="13">
        <v>36</v>
      </c>
      <c r="B10" s="264" t="s">
        <v>370</v>
      </c>
      <c r="C10" s="53"/>
      <c r="D10" s="54" t="s">
        <v>306</v>
      </c>
      <c r="E10" s="15">
        <v>0</v>
      </c>
      <c r="F10" s="30" t="s">
        <v>23</v>
      </c>
      <c r="G10" s="15">
        <v>4</v>
      </c>
      <c r="H10" s="30" t="s">
        <v>23</v>
      </c>
      <c r="I10" s="15">
        <v>1</v>
      </c>
      <c r="J10" s="30" t="s">
        <v>23</v>
      </c>
      <c r="K10" s="15">
        <v>0</v>
      </c>
      <c r="L10" s="30" t="s">
        <v>23</v>
      </c>
      <c r="M10" s="30">
        <v>2</v>
      </c>
      <c r="N10" s="30" t="s">
        <v>23</v>
      </c>
      <c r="O10" s="30">
        <v>2</v>
      </c>
      <c r="P10" s="30" t="s">
        <v>23</v>
      </c>
      <c r="Q10" s="30">
        <v>3</v>
      </c>
      <c r="R10" s="30" t="s">
        <v>23</v>
      </c>
      <c r="S10" s="30"/>
      <c r="T10" s="30"/>
      <c r="U10" s="16"/>
      <c r="V10" s="295" t="s">
        <v>1511</v>
      </c>
      <c r="W10" s="11" t="s">
        <v>42</v>
      </c>
      <c r="X10" s="383"/>
      <c r="Z10" t="str">
        <f t="shared" si="0"/>
        <v/>
      </c>
      <c r="AA10" t="str">
        <f t="shared" si="1"/>
        <v/>
      </c>
    </row>
    <row r="11" spans="1:27" ht="24.95" hidden="1" customHeight="1">
      <c r="A11" s="13">
        <v>37</v>
      </c>
      <c r="B11" s="264" t="s">
        <v>371</v>
      </c>
      <c r="C11" s="53"/>
      <c r="D11" s="56" t="s">
        <v>372</v>
      </c>
      <c r="E11" s="57">
        <v>0</v>
      </c>
      <c r="F11" s="30" t="s">
        <v>23</v>
      </c>
      <c r="G11" s="57">
        <v>18.5</v>
      </c>
      <c r="H11" s="30" t="s">
        <v>23</v>
      </c>
      <c r="I11" s="57">
        <v>4.4000000000000004</v>
      </c>
      <c r="J11" s="30" t="s">
        <v>23</v>
      </c>
      <c r="K11" s="57">
        <v>0</v>
      </c>
      <c r="L11" s="30" t="s">
        <v>23</v>
      </c>
      <c r="M11" s="30">
        <v>9.1999999999999993</v>
      </c>
      <c r="N11" s="30" t="s">
        <v>23</v>
      </c>
      <c r="O11" s="30">
        <v>9.8000000000000007</v>
      </c>
      <c r="P11" s="30" t="s">
        <v>23</v>
      </c>
      <c r="Q11" s="30">
        <v>15</v>
      </c>
      <c r="R11" s="30" t="s">
        <v>23</v>
      </c>
      <c r="S11" s="30"/>
      <c r="T11" s="30"/>
      <c r="U11" s="16"/>
      <c r="V11" s="295" t="s">
        <v>879</v>
      </c>
      <c r="W11" s="11" t="s">
        <v>42</v>
      </c>
      <c r="X11" s="383"/>
      <c r="Z11" t="str">
        <f t="shared" si="0"/>
        <v/>
      </c>
      <c r="AA11" t="str">
        <f t="shared" si="1"/>
        <v/>
      </c>
    </row>
    <row r="12" spans="1:27" ht="24.95" hidden="1" customHeight="1">
      <c r="A12" s="13">
        <v>38</v>
      </c>
      <c r="B12" s="264" t="s">
        <v>373</v>
      </c>
      <c r="C12" s="53"/>
      <c r="D12" s="54" t="s">
        <v>374</v>
      </c>
      <c r="E12" s="26">
        <v>81.819999999999993</v>
      </c>
      <c r="F12" s="26">
        <v>75.209999999999994</v>
      </c>
      <c r="G12" s="26">
        <v>82.01</v>
      </c>
      <c r="H12" s="26">
        <v>75.34</v>
      </c>
      <c r="I12" s="26">
        <v>82.18</v>
      </c>
      <c r="J12" s="26">
        <v>75.52</v>
      </c>
      <c r="K12" s="26">
        <v>82.2</v>
      </c>
      <c r="L12" s="26">
        <v>75.7</v>
      </c>
      <c r="M12" s="26">
        <v>82.27</v>
      </c>
      <c r="N12" s="26">
        <v>75.72</v>
      </c>
      <c r="O12" s="26">
        <v>82.41</v>
      </c>
      <c r="P12" s="26">
        <v>75.930000000000007</v>
      </c>
      <c r="Q12" s="26" t="s">
        <v>22</v>
      </c>
      <c r="R12" s="26" t="s">
        <v>22</v>
      </c>
      <c r="S12" s="26"/>
      <c r="T12" s="26"/>
      <c r="U12" s="16"/>
      <c r="V12" s="295" t="s">
        <v>880</v>
      </c>
      <c r="W12" s="11" t="s">
        <v>42</v>
      </c>
      <c r="X12" s="383"/>
      <c r="Z12" t="str">
        <f t="shared" si="0"/>
        <v/>
      </c>
      <c r="AA12" t="str">
        <f t="shared" si="1"/>
        <v/>
      </c>
    </row>
    <row r="13" spans="1:27" ht="35.1" hidden="1" customHeight="1">
      <c r="A13" s="13">
        <v>39</v>
      </c>
      <c r="B13" s="264" t="s">
        <v>375</v>
      </c>
      <c r="C13" s="53"/>
      <c r="D13" s="54" t="s">
        <v>376</v>
      </c>
      <c r="E13" s="26">
        <v>360.5</v>
      </c>
      <c r="F13" s="26">
        <v>621.6</v>
      </c>
      <c r="G13" s="26">
        <v>351.8</v>
      </c>
      <c r="H13" s="26">
        <v>603.9</v>
      </c>
      <c r="I13" s="26">
        <v>356.7</v>
      </c>
      <c r="J13" s="26">
        <v>620.4</v>
      </c>
      <c r="K13" s="26">
        <v>357.7</v>
      </c>
      <c r="L13" s="26">
        <v>604.1</v>
      </c>
      <c r="M13" s="26">
        <v>351.60305188541997</v>
      </c>
      <c r="N13" s="26">
        <v>616.583195313381</v>
      </c>
      <c r="O13" s="26">
        <v>341.6</v>
      </c>
      <c r="P13" s="26">
        <v>603.6</v>
      </c>
      <c r="Q13" s="26">
        <v>337.8</v>
      </c>
      <c r="R13" s="26">
        <v>584.6</v>
      </c>
      <c r="S13" s="26"/>
      <c r="T13" s="26"/>
      <c r="U13" s="16"/>
      <c r="V13" s="295" t="s">
        <v>881</v>
      </c>
      <c r="W13" s="11" t="s">
        <v>42</v>
      </c>
      <c r="X13" s="383"/>
      <c r="Z13" t="str">
        <f t="shared" si="0"/>
        <v/>
      </c>
      <c r="AA13" t="str">
        <f t="shared" si="1"/>
        <v/>
      </c>
    </row>
    <row r="14" spans="1:27" hidden="1">
      <c r="A14" s="13"/>
      <c r="B14" s="259" t="s">
        <v>377</v>
      </c>
      <c r="C14" s="53"/>
      <c r="D14" s="14"/>
      <c r="E14" s="58"/>
      <c r="F14" s="58"/>
      <c r="G14" s="58"/>
      <c r="H14" s="58"/>
      <c r="I14" s="58"/>
      <c r="J14" s="58"/>
      <c r="K14" s="58"/>
      <c r="L14" s="58"/>
      <c r="M14" s="58"/>
      <c r="N14" s="58"/>
      <c r="O14" s="58"/>
      <c r="P14" s="58"/>
      <c r="Q14" s="58"/>
      <c r="R14" s="58"/>
      <c r="S14" s="58"/>
      <c r="T14" s="58"/>
      <c r="U14" s="16"/>
      <c r="V14" s="295"/>
      <c r="W14" s="11"/>
      <c r="X14" s="383"/>
      <c r="Z14" t="str">
        <f t="shared" si="0"/>
        <v/>
      </c>
      <c r="AA14" t="str">
        <f t="shared" si="1"/>
        <v/>
      </c>
    </row>
    <row r="15" spans="1:27" ht="24.95" hidden="1" customHeight="1">
      <c r="A15" s="13"/>
      <c r="B15" s="18"/>
      <c r="C15" s="59" t="s">
        <v>378</v>
      </c>
      <c r="D15" s="54" t="s">
        <v>376</v>
      </c>
      <c r="E15" s="26">
        <v>103</v>
      </c>
      <c r="F15" s="26">
        <v>185.4</v>
      </c>
      <c r="G15" s="26">
        <v>100.5</v>
      </c>
      <c r="H15" s="26">
        <v>183.6</v>
      </c>
      <c r="I15" s="26">
        <v>104.3</v>
      </c>
      <c r="J15" s="26">
        <v>182.9</v>
      </c>
      <c r="K15" s="26">
        <v>103.8</v>
      </c>
      <c r="L15" s="26">
        <v>181.5</v>
      </c>
      <c r="M15" s="26">
        <v>99.2043726369902</v>
      </c>
      <c r="N15" s="26">
        <v>180.91417793849499</v>
      </c>
      <c r="O15" s="26">
        <v>97.6</v>
      </c>
      <c r="P15" s="26">
        <v>179.4</v>
      </c>
      <c r="Q15" s="26">
        <v>94.5</v>
      </c>
      <c r="R15" s="26">
        <v>173.8</v>
      </c>
      <c r="S15" s="26"/>
      <c r="T15" s="26"/>
      <c r="U15" s="16"/>
      <c r="V15" s="295" t="s">
        <v>882</v>
      </c>
      <c r="W15" s="11"/>
      <c r="X15" s="383"/>
      <c r="Z15" t="str">
        <f t="shared" si="0"/>
        <v/>
      </c>
      <c r="AA15" t="str">
        <f t="shared" si="1"/>
        <v/>
      </c>
    </row>
    <row r="16" spans="1:27" ht="24.95" hidden="1" customHeight="1">
      <c r="A16" s="13"/>
      <c r="B16" s="18"/>
      <c r="C16" s="60" t="s">
        <v>379</v>
      </c>
      <c r="D16" s="54" t="s">
        <v>376</v>
      </c>
      <c r="E16" s="26">
        <v>17.2</v>
      </c>
      <c r="F16" s="26">
        <v>34</v>
      </c>
      <c r="G16" s="26">
        <v>17.7</v>
      </c>
      <c r="H16" s="26">
        <v>34.5</v>
      </c>
      <c r="I16" s="26">
        <v>19.3</v>
      </c>
      <c r="J16" s="26">
        <v>34.9</v>
      </c>
      <c r="K16" s="26">
        <v>20.6</v>
      </c>
      <c r="L16" s="26">
        <v>35.1</v>
      </c>
      <c r="M16" s="26">
        <v>18.409350329311501</v>
      </c>
      <c r="N16" s="26">
        <v>32.24085191671</v>
      </c>
      <c r="O16" s="26">
        <v>16.3</v>
      </c>
      <c r="P16" s="26">
        <v>32.1</v>
      </c>
      <c r="Q16" s="26">
        <v>16.107355384708001</v>
      </c>
      <c r="R16" s="26">
        <v>31.877237156934601</v>
      </c>
      <c r="S16" s="26"/>
      <c r="T16" s="26"/>
      <c r="U16" s="16"/>
      <c r="V16" s="295" t="s">
        <v>883</v>
      </c>
      <c r="W16" s="11"/>
      <c r="X16" s="383"/>
      <c r="Z16" t="str">
        <f t="shared" si="0"/>
        <v/>
      </c>
      <c r="AA16" t="str">
        <f t="shared" si="1"/>
        <v/>
      </c>
    </row>
    <row r="17" spans="1:27" ht="24.95" hidden="1" customHeight="1">
      <c r="A17" s="13"/>
      <c r="B17" s="18"/>
      <c r="C17" s="60" t="s">
        <v>380</v>
      </c>
      <c r="D17" s="54" t="s">
        <v>376</v>
      </c>
      <c r="E17" s="26">
        <v>19.399999999999999</v>
      </c>
      <c r="F17" s="26">
        <v>42.9</v>
      </c>
      <c r="G17" s="26">
        <v>17.899999999999999</v>
      </c>
      <c r="H17" s="26">
        <v>41.6</v>
      </c>
      <c r="I17" s="26">
        <v>15.5</v>
      </c>
      <c r="J17" s="26">
        <v>37.799999999999997</v>
      </c>
      <c r="K17" s="26">
        <v>17.3</v>
      </c>
      <c r="L17" s="26">
        <v>38.9</v>
      </c>
      <c r="M17" s="26">
        <v>14.8244127381419</v>
      </c>
      <c r="N17" s="26">
        <v>39.874319742751901</v>
      </c>
      <c r="O17" s="26">
        <v>14.9</v>
      </c>
      <c r="P17" s="26">
        <v>38.5</v>
      </c>
      <c r="Q17" s="26">
        <v>14.313599760178899</v>
      </c>
      <c r="R17" s="26">
        <v>36.019975520279303</v>
      </c>
      <c r="S17" s="26"/>
      <c r="T17" s="26"/>
      <c r="U17" s="16"/>
      <c r="V17" s="295" t="s">
        <v>884</v>
      </c>
      <c r="W17" s="11"/>
      <c r="X17" s="383"/>
      <c r="Z17" t="str">
        <f t="shared" si="0"/>
        <v/>
      </c>
      <c r="AA17" t="str">
        <f t="shared" si="1"/>
        <v/>
      </c>
    </row>
    <row r="18" spans="1:27" ht="24.95" hidden="1" customHeight="1">
      <c r="A18" s="13"/>
      <c r="B18" s="18"/>
      <c r="C18" s="60" t="s">
        <v>381</v>
      </c>
      <c r="D18" s="54" t="s">
        <v>376</v>
      </c>
      <c r="E18" s="26">
        <v>13</v>
      </c>
      <c r="F18" s="26">
        <v>19.899999999999999</v>
      </c>
      <c r="G18" s="26">
        <v>13.4</v>
      </c>
      <c r="H18" s="26">
        <v>20.2</v>
      </c>
      <c r="I18" s="26">
        <v>14.9</v>
      </c>
      <c r="J18" s="26">
        <v>20.7</v>
      </c>
      <c r="K18" s="26">
        <v>13.6</v>
      </c>
      <c r="L18" s="26">
        <v>20.5</v>
      </c>
      <c r="M18" s="26">
        <v>12.307976821296</v>
      </c>
      <c r="N18" s="26">
        <v>21.217890519059001</v>
      </c>
      <c r="O18" s="26">
        <v>12.9</v>
      </c>
      <c r="P18" s="26">
        <v>20</v>
      </c>
      <c r="Q18" s="26">
        <v>11.0034473399181</v>
      </c>
      <c r="R18" s="26">
        <v>20.258764324734098</v>
      </c>
      <c r="S18" s="26"/>
      <c r="T18" s="26"/>
      <c r="U18" s="16"/>
      <c r="V18" s="295" t="s">
        <v>885</v>
      </c>
      <c r="W18" s="11"/>
      <c r="X18" s="383"/>
      <c r="Z18" t="str">
        <f t="shared" si="0"/>
        <v/>
      </c>
      <c r="AA18" t="str">
        <f t="shared" si="1"/>
        <v/>
      </c>
    </row>
    <row r="19" spans="1:27" ht="24.95" hidden="1" customHeight="1">
      <c r="A19" s="13"/>
      <c r="B19" s="18"/>
      <c r="C19" s="61" t="s">
        <v>382</v>
      </c>
      <c r="D19" s="54" t="s">
        <v>376</v>
      </c>
      <c r="E19" s="26">
        <v>4.0999999999999996</v>
      </c>
      <c r="F19" s="26">
        <v>7.8</v>
      </c>
      <c r="G19" s="26">
        <v>4.4000000000000004</v>
      </c>
      <c r="H19" s="26">
        <v>7.1</v>
      </c>
      <c r="I19" s="26">
        <v>4.4000000000000004</v>
      </c>
      <c r="J19" s="26">
        <v>7.7</v>
      </c>
      <c r="K19" s="26">
        <v>4.5</v>
      </c>
      <c r="L19" s="26">
        <v>7.8</v>
      </c>
      <c r="M19" s="26">
        <v>4.2326094032277597</v>
      </c>
      <c r="N19" s="26">
        <v>7.44904906503678</v>
      </c>
      <c r="O19" s="26">
        <v>4.7</v>
      </c>
      <c r="P19" s="26">
        <v>6.7</v>
      </c>
      <c r="Q19" s="26">
        <v>3.57360087183896</v>
      </c>
      <c r="R19" s="26">
        <v>7.63270493872119</v>
      </c>
      <c r="S19" s="26"/>
      <c r="T19" s="26"/>
      <c r="U19" s="16"/>
      <c r="V19" s="295" t="s">
        <v>886</v>
      </c>
      <c r="W19" s="11"/>
      <c r="X19" s="383"/>
      <c r="Z19" t="str">
        <f t="shared" si="0"/>
        <v/>
      </c>
      <c r="AA19" t="str">
        <f t="shared" si="1"/>
        <v/>
      </c>
    </row>
    <row r="20" spans="1:27" ht="24.95" hidden="1" customHeight="1">
      <c r="A20" s="13"/>
      <c r="B20" s="18"/>
      <c r="C20" s="60" t="s">
        <v>383</v>
      </c>
      <c r="D20" s="54" t="s">
        <v>376</v>
      </c>
      <c r="E20" s="26">
        <v>12.1</v>
      </c>
      <c r="F20" s="28" t="s">
        <v>23</v>
      </c>
      <c r="G20" s="26">
        <v>12.4</v>
      </c>
      <c r="H20" s="28" t="s">
        <v>23</v>
      </c>
      <c r="I20" s="28">
        <v>12.1</v>
      </c>
      <c r="J20" s="28" t="s">
        <v>23</v>
      </c>
      <c r="K20" s="28">
        <v>12.4</v>
      </c>
      <c r="L20" s="28" t="s">
        <v>23</v>
      </c>
      <c r="M20" s="28">
        <v>13.0856930743715</v>
      </c>
      <c r="N20" s="28" t="s">
        <v>23</v>
      </c>
      <c r="O20" s="28">
        <v>13.4</v>
      </c>
      <c r="P20" s="28" t="s">
        <v>23</v>
      </c>
      <c r="Q20" s="28">
        <v>13.9857521039693</v>
      </c>
      <c r="R20" s="28" t="s">
        <v>23</v>
      </c>
      <c r="S20" s="28"/>
      <c r="T20" s="28"/>
      <c r="U20" s="16"/>
      <c r="V20" s="295" t="s">
        <v>887</v>
      </c>
      <c r="W20" s="11"/>
      <c r="X20" s="387"/>
      <c r="Z20" t="str">
        <f t="shared" si="0"/>
        <v/>
      </c>
      <c r="AA20" t="str">
        <f t="shared" si="1"/>
        <v/>
      </c>
    </row>
    <row r="21" spans="1:27" ht="24.95" hidden="1" customHeight="1">
      <c r="A21" s="13"/>
      <c r="B21" s="18"/>
      <c r="C21" s="60" t="s">
        <v>384</v>
      </c>
      <c r="D21" s="54" t="s">
        <v>376</v>
      </c>
      <c r="E21" s="26">
        <v>4.4000000000000004</v>
      </c>
      <c r="F21" s="28" t="s">
        <v>23</v>
      </c>
      <c r="G21" s="26">
        <v>4.8</v>
      </c>
      <c r="H21" s="28" t="s">
        <v>23</v>
      </c>
      <c r="I21" s="28">
        <v>4.3</v>
      </c>
      <c r="J21" s="28" t="s">
        <v>23</v>
      </c>
      <c r="K21" s="28">
        <v>3.2</v>
      </c>
      <c r="L21" s="28" t="s">
        <v>23</v>
      </c>
      <c r="M21" s="28">
        <v>3.4948291777250602</v>
      </c>
      <c r="N21" s="28" t="s">
        <v>23</v>
      </c>
      <c r="O21" s="28">
        <v>3.8</v>
      </c>
      <c r="P21" s="28" t="s">
        <v>23</v>
      </c>
      <c r="Q21" s="28">
        <v>4.2589786784024604</v>
      </c>
      <c r="R21" s="28" t="s">
        <v>23</v>
      </c>
      <c r="S21" s="28"/>
      <c r="T21" s="28"/>
      <c r="U21" s="16"/>
      <c r="V21" s="295" t="s">
        <v>888</v>
      </c>
      <c r="W21" s="11"/>
      <c r="X21" s="383"/>
      <c r="Z21" t="str">
        <f t="shared" si="0"/>
        <v/>
      </c>
      <c r="AA21" t="str">
        <f t="shared" si="1"/>
        <v/>
      </c>
    </row>
    <row r="22" spans="1:27" ht="24.95" hidden="1" customHeight="1">
      <c r="A22" s="13"/>
      <c r="B22" s="18"/>
      <c r="C22" s="63" t="s">
        <v>385</v>
      </c>
      <c r="D22" s="54" t="s">
        <v>376</v>
      </c>
      <c r="E22" s="26">
        <v>34.700000000000003</v>
      </c>
      <c r="F22" s="26">
        <v>55.5</v>
      </c>
      <c r="G22" s="26">
        <v>35.4</v>
      </c>
      <c r="H22" s="26">
        <v>57.7</v>
      </c>
      <c r="I22" s="26">
        <v>32.5</v>
      </c>
      <c r="J22" s="26">
        <v>61.8</v>
      </c>
      <c r="K22" s="26">
        <v>35</v>
      </c>
      <c r="L22" s="26">
        <v>58.1</v>
      </c>
      <c r="M22" s="26">
        <v>35.545701530076599</v>
      </c>
      <c r="N22" s="26">
        <v>61.423055929734304</v>
      </c>
      <c r="O22" s="26">
        <v>29</v>
      </c>
      <c r="P22" s="26">
        <v>56.8</v>
      </c>
      <c r="Q22" s="26">
        <v>33.200000000000003</v>
      </c>
      <c r="R22" s="26">
        <v>57.2</v>
      </c>
      <c r="S22" s="26"/>
      <c r="T22" s="26"/>
      <c r="U22" s="16"/>
      <c r="V22" s="295" t="s">
        <v>889</v>
      </c>
      <c r="W22" s="11"/>
      <c r="X22" s="383"/>
      <c r="Z22" t="str">
        <f t="shared" si="0"/>
        <v/>
      </c>
      <c r="AA22" t="str">
        <f t="shared" si="1"/>
        <v/>
      </c>
    </row>
    <row r="23" spans="1:27" ht="24.95" hidden="1" customHeight="1">
      <c r="A23" s="13"/>
      <c r="B23" s="18"/>
      <c r="C23" s="59" t="s">
        <v>386</v>
      </c>
      <c r="D23" s="54" t="s">
        <v>376</v>
      </c>
      <c r="E23" s="26">
        <v>21.6</v>
      </c>
      <c r="F23" s="26">
        <v>37.700000000000003</v>
      </c>
      <c r="G23" s="26">
        <v>22.1</v>
      </c>
      <c r="H23" s="26">
        <v>38.5</v>
      </c>
      <c r="I23" s="26">
        <v>23.1</v>
      </c>
      <c r="J23" s="26">
        <v>40.5</v>
      </c>
      <c r="K23" s="26">
        <v>21</v>
      </c>
      <c r="L23" s="26">
        <v>35.700000000000003</v>
      </c>
      <c r="M23" s="26">
        <v>21.613714889131</v>
      </c>
      <c r="N23" s="26">
        <v>35.727265950512702</v>
      </c>
      <c r="O23" s="26">
        <v>21.2</v>
      </c>
      <c r="P23" s="26">
        <v>36.299999999999997</v>
      </c>
      <c r="Q23" s="26">
        <v>19.100000000000001</v>
      </c>
      <c r="R23" s="26">
        <v>33.700000000000003</v>
      </c>
      <c r="S23" s="26"/>
      <c r="T23" s="26"/>
      <c r="U23" s="16"/>
      <c r="V23" s="295" t="s">
        <v>890</v>
      </c>
      <c r="W23" s="11"/>
      <c r="X23" s="387"/>
      <c r="Z23" t="str">
        <f t="shared" si="0"/>
        <v/>
      </c>
      <c r="AA23" t="str">
        <f t="shared" si="1"/>
        <v/>
      </c>
    </row>
    <row r="24" spans="1:27" ht="24.95" hidden="1" customHeight="1">
      <c r="A24" s="13"/>
      <c r="B24" s="18"/>
      <c r="C24" s="59" t="s">
        <v>387</v>
      </c>
      <c r="D24" s="54" t="s">
        <v>376</v>
      </c>
      <c r="E24" s="26">
        <v>29.7</v>
      </c>
      <c r="F24" s="26">
        <v>33.1</v>
      </c>
      <c r="G24" s="26">
        <v>27.1</v>
      </c>
      <c r="H24" s="26">
        <v>29.9</v>
      </c>
      <c r="I24" s="26">
        <v>24.6</v>
      </c>
      <c r="J24" s="26">
        <v>31</v>
      </c>
      <c r="K24" s="26">
        <v>25.5</v>
      </c>
      <c r="L24" s="26">
        <v>29.7</v>
      </c>
      <c r="M24" s="26">
        <v>23.416219263675899</v>
      </c>
      <c r="N24" s="26">
        <v>31.510508079244499</v>
      </c>
      <c r="O24" s="26">
        <v>22.9</v>
      </c>
      <c r="P24" s="26">
        <v>31.3</v>
      </c>
      <c r="Q24" s="26">
        <v>21</v>
      </c>
      <c r="R24" s="26">
        <v>27.8</v>
      </c>
      <c r="S24" s="26"/>
      <c r="T24" s="26"/>
      <c r="U24" s="16"/>
      <c r="V24" s="295" t="s">
        <v>891</v>
      </c>
      <c r="W24" s="11"/>
      <c r="X24" s="387"/>
      <c r="Z24" t="str">
        <f t="shared" si="0"/>
        <v/>
      </c>
      <c r="AA24" t="str">
        <f t="shared" si="1"/>
        <v/>
      </c>
    </row>
    <row r="25" spans="1:27" ht="24.95" hidden="1" customHeight="1">
      <c r="A25" s="13"/>
      <c r="B25" s="18"/>
      <c r="C25" s="59" t="s">
        <v>388</v>
      </c>
      <c r="D25" s="54" t="s">
        <v>376</v>
      </c>
      <c r="E25" s="26">
        <v>21.4</v>
      </c>
      <c r="F25" s="26">
        <v>40.200000000000003</v>
      </c>
      <c r="G25" s="26">
        <v>20.8</v>
      </c>
      <c r="H25" s="26">
        <v>38.6</v>
      </c>
      <c r="I25" s="26">
        <v>22.1</v>
      </c>
      <c r="J25" s="26">
        <v>42.4</v>
      </c>
      <c r="K25" s="26">
        <v>24.2</v>
      </c>
      <c r="L25" s="26">
        <v>39.799999999999997</v>
      </c>
      <c r="M25" s="26">
        <v>21.5598621026671</v>
      </c>
      <c r="N25" s="26">
        <v>39.964683046532897</v>
      </c>
      <c r="O25" s="26">
        <v>21.4</v>
      </c>
      <c r="P25" s="26">
        <v>42.6</v>
      </c>
      <c r="Q25" s="26">
        <v>23.8</v>
      </c>
      <c r="R25" s="26">
        <v>42.4</v>
      </c>
      <c r="S25" s="26"/>
      <c r="T25" s="26"/>
      <c r="U25" s="16"/>
      <c r="V25" s="295" t="s">
        <v>892</v>
      </c>
      <c r="W25" s="11"/>
      <c r="X25" s="387"/>
      <c r="Z25" t="str">
        <f t="shared" si="0"/>
        <v/>
      </c>
      <c r="AA25" t="str">
        <f t="shared" si="1"/>
        <v/>
      </c>
    </row>
    <row r="26" spans="1:27" ht="24.95" hidden="1" customHeight="1">
      <c r="A26" s="13"/>
      <c r="B26" s="18"/>
      <c r="C26" s="63" t="s">
        <v>389</v>
      </c>
      <c r="D26" s="54" t="s">
        <v>376</v>
      </c>
      <c r="E26" s="26">
        <v>12.3</v>
      </c>
      <c r="F26" s="26">
        <v>16.2</v>
      </c>
      <c r="G26" s="26">
        <v>11.6</v>
      </c>
      <c r="H26" s="26">
        <v>13.5</v>
      </c>
      <c r="I26" s="26">
        <v>12.4</v>
      </c>
      <c r="J26" s="26">
        <v>15</v>
      </c>
      <c r="K26" s="26">
        <v>12.7</v>
      </c>
      <c r="L26" s="26">
        <v>14.2</v>
      </c>
      <c r="M26" s="26">
        <v>11.4225432991463</v>
      </c>
      <c r="N26" s="26">
        <v>14.524732430229101</v>
      </c>
      <c r="O26" s="26">
        <v>11.6</v>
      </c>
      <c r="P26" s="26">
        <v>14.1</v>
      </c>
      <c r="Q26" s="26">
        <v>12.1</v>
      </c>
      <c r="R26" s="26">
        <v>12.6</v>
      </c>
      <c r="S26" s="26"/>
      <c r="T26" s="26"/>
      <c r="U26" s="16"/>
      <c r="V26" s="295" t="s">
        <v>893</v>
      </c>
      <c r="W26" s="11"/>
      <c r="X26" s="387"/>
      <c r="Z26" t="str">
        <f t="shared" si="0"/>
        <v/>
      </c>
      <c r="AA26" t="str">
        <f t="shared" si="1"/>
        <v/>
      </c>
    </row>
    <row r="27" spans="1:27" ht="24.95" hidden="1" customHeight="1">
      <c r="A27" s="13"/>
      <c r="B27" s="18"/>
      <c r="C27" s="63" t="s">
        <v>390</v>
      </c>
      <c r="D27" s="54" t="s">
        <v>376</v>
      </c>
      <c r="E27" s="26">
        <v>10</v>
      </c>
      <c r="F27" s="26">
        <v>19.899999999999999</v>
      </c>
      <c r="G27" s="26">
        <v>7.3</v>
      </c>
      <c r="H27" s="26">
        <v>17.8</v>
      </c>
      <c r="I27" s="26">
        <v>8.1</v>
      </c>
      <c r="J27" s="26">
        <v>17.3</v>
      </c>
      <c r="K27" s="26">
        <v>8.1999999999999993</v>
      </c>
      <c r="L27" s="26">
        <v>16.5</v>
      </c>
      <c r="M27" s="26">
        <v>7.7313186327710097</v>
      </c>
      <c r="N27" s="26">
        <v>17.362040390671901</v>
      </c>
      <c r="O27" s="26">
        <v>7.4</v>
      </c>
      <c r="P27" s="26">
        <v>18.399999999999999</v>
      </c>
      <c r="Q27" s="26">
        <v>9.6</v>
      </c>
      <c r="R27" s="26">
        <v>16.3</v>
      </c>
      <c r="S27" s="26"/>
      <c r="T27" s="26"/>
      <c r="U27" s="16"/>
      <c r="V27" s="295" t="s">
        <v>894</v>
      </c>
      <c r="W27" s="11"/>
      <c r="X27" s="383"/>
      <c r="Z27" t="str">
        <f t="shared" si="0"/>
        <v/>
      </c>
      <c r="AA27" t="str">
        <f t="shared" si="1"/>
        <v/>
      </c>
    </row>
    <row r="28" spans="1:27" ht="24.95" hidden="1" customHeight="1">
      <c r="A28" s="13"/>
      <c r="B28" s="18"/>
      <c r="C28" s="59" t="s">
        <v>391</v>
      </c>
      <c r="D28" s="54" t="s">
        <v>376</v>
      </c>
      <c r="E28" s="26">
        <v>14.3</v>
      </c>
      <c r="F28" s="26">
        <v>37.4</v>
      </c>
      <c r="G28" s="26">
        <v>13.4</v>
      </c>
      <c r="H28" s="26">
        <v>33.700000000000003</v>
      </c>
      <c r="I28" s="26">
        <v>13.4</v>
      </c>
      <c r="J28" s="26">
        <v>39.200000000000003</v>
      </c>
      <c r="K28" s="26">
        <v>12.3</v>
      </c>
      <c r="L28" s="26">
        <v>36.1</v>
      </c>
      <c r="M28" s="26">
        <v>10.978137493370401</v>
      </c>
      <c r="N28" s="26">
        <v>37.361532197607602</v>
      </c>
      <c r="O28" s="26">
        <v>12</v>
      </c>
      <c r="P28" s="26">
        <v>35.1</v>
      </c>
      <c r="Q28" s="26">
        <v>11.4832210593875</v>
      </c>
      <c r="R28" s="26">
        <v>32.200000000000003</v>
      </c>
      <c r="S28" s="26"/>
      <c r="T28" s="26"/>
      <c r="U28" s="16"/>
      <c r="V28" s="295" t="s">
        <v>895</v>
      </c>
      <c r="W28" s="11"/>
      <c r="X28" s="383"/>
      <c r="Z28" t="str">
        <f t="shared" si="0"/>
        <v/>
      </c>
      <c r="AA28" t="str">
        <f t="shared" si="1"/>
        <v/>
      </c>
    </row>
    <row r="29" spans="1:27" ht="24.95" hidden="1" customHeight="1">
      <c r="A29" s="13"/>
      <c r="B29" s="18"/>
      <c r="C29" s="59" t="s">
        <v>392</v>
      </c>
      <c r="D29" s="54" t="s">
        <v>376</v>
      </c>
      <c r="E29" s="26">
        <v>9.4</v>
      </c>
      <c r="F29" s="26">
        <v>28.2</v>
      </c>
      <c r="G29" s="26">
        <v>8.9</v>
      </c>
      <c r="H29" s="26">
        <v>24</v>
      </c>
      <c r="I29" s="26">
        <v>8.6999999999999993</v>
      </c>
      <c r="J29" s="26">
        <v>22.8</v>
      </c>
      <c r="K29" s="26">
        <v>7.6</v>
      </c>
      <c r="L29" s="26">
        <v>23.6</v>
      </c>
      <c r="M29" s="26">
        <v>8.6404062682581309</v>
      </c>
      <c r="N29" s="26">
        <v>23.134558059633498</v>
      </c>
      <c r="O29" s="26">
        <v>6.5</v>
      </c>
      <c r="P29" s="26">
        <v>19.3</v>
      </c>
      <c r="Q29" s="26">
        <v>6.1</v>
      </c>
      <c r="R29" s="26">
        <v>20.3</v>
      </c>
      <c r="S29" s="26"/>
      <c r="T29" s="26"/>
      <c r="U29" s="16"/>
      <c r="V29" s="295" t="s">
        <v>896</v>
      </c>
      <c r="W29" s="11"/>
      <c r="X29" s="383"/>
      <c r="Z29" t="str">
        <f t="shared" si="0"/>
        <v/>
      </c>
      <c r="AA29" t="str">
        <f t="shared" si="1"/>
        <v/>
      </c>
    </row>
    <row r="30" spans="1:27" ht="24.95" hidden="1" customHeight="1">
      <c r="A30" s="13"/>
      <c r="B30" s="18"/>
      <c r="C30" s="59" t="s">
        <v>393</v>
      </c>
      <c r="D30" s="54" t="s">
        <v>376</v>
      </c>
      <c r="E30" s="26">
        <v>9.3000000000000007</v>
      </c>
      <c r="F30" s="26">
        <v>22.6</v>
      </c>
      <c r="G30" s="26">
        <v>7.5</v>
      </c>
      <c r="H30" s="26">
        <v>22</v>
      </c>
      <c r="I30" s="26">
        <v>9.5</v>
      </c>
      <c r="J30" s="26">
        <v>23.6</v>
      </c>
      <c r="K30" s="26">
        <v>8.4</v>
      </c>
      <c r="L30" s="26">
        <v>22.9</v>
      </c>
      <c r="M30" s="26">
        <v>7.2308438263699797</v>
      </c>
      <c r="N30" s="26">
        <v>20.2394341632391</v>
      </c>
      <c r="O30" s="26">
        <v>8</v>
      </c>
      <c r="P30" s="26">
        <v>19.2</v>
      </c>
      <c r="Q30" s="26">
        <v>5.7</v>
      </c>
      <c r="R30" s="26">
        <v>17.899999999999999</v>
      </c>
      <c r="S30" s="26"/>
      <c r="T30" s="26"/>
      <c r="U30" s="16"/>
      <c r="V30" s="295" t="s">
        <v>897</v>
      </c>
      <c r="W30" s="11"/>
      <c r="X30" s="383"/>
      <c r="Z30" t="str">
        <f t="shared" si="0"/>
        <v/>
      </c>
      <c r="AA30" t="str">
        <f t="shared" si="1"/>
        <v/>
      </c>
    </row>
    <row r="31" spans="1:27" ht="24.95" hidden="1" customHeight="1">
      <c r="A31" s="13"/>
      <c r="B31" s="18"/>
      <c r="C31" s="59" t="s">
        <v>394</v>
      </c>
      <c r="D31" s="54" t="s">
        <v>376</v>
      </c>
      <c r="E31" s="26">
        <v>11</v>
      </c>
      <c r="F31" s="26">
        <v>12.6</v>
      </c>
      <c r="G31" s="26">
        <v>11.6</v>
      </c>
      <c r="H31" s="26">
        <v>12.9</v>
      </c>
      <c r="I31" s="26">
        <v>13.4</v>
      </c>
      <c r="J31" s="26">
        <v>16.2</v>
      </c>
      <c r="K31" s="26">
        <v>14.9</v>
      </c>
      <c r="L31" s="26">
        <v>17.899999999999999</v>
      </c>
      <c r="M31" s="26">
        <v>15.7228388922561</v>
      </c>
      <c r="N31" s="26">
        <v>20.3995648530179</v>
      </c>
      <c r="O31" s="26">
        <v>15.3</v>
      </c>
      <c r="P31" s="26">
        <v>20.7</v>
      </c>
      <c r="Q31" s="26">
        <v>15.8</v>
      </c>
      <c r="R31" s="26">
        <v>20.100000000000001</v>
      </c>
      <c r="S31" s="26"/>
      <c r="T31" s="26"/>
      <c r="U31" s="16"/>
      <c r="V31" s="295" t="s">
        <v>898</v>
      </c>
      <c r="W31" s="11"/>
      <c r="X31" s="383"/>
      <c r="Z31" t="str">
        <f t="shared" si="0"/>
        <v/>
      </c>
      <c r="AA31" t="str">
        <f t="shared" si="1"/>
        <v/>
      </c>
    </row>
    <row r="32" spans="1:27" ht="24.95" hidden="1" customHeight="1">
      <c r="A32" s="13">
        <v>40</v>
      </c>
      <c r="B32" s="444" t="s">
        <v>395</v>
      </c>
      <c r="C32" s="445"/>
      <c r="D32" s="54" t="s">
        <v>376</v>
      </c>
      <c r="E32" s="26">
        <v>517</v>
      </c>
      <c r="F32" s="26">
        <v>846.9</v>
      </c>
      <c r="G32" s="26">
        <v>525.9</v>
      </c>
      <c r="H32" s="26">
        <v>847</v>
      </c>
      <c r="I32" s="26">
        <v>556.4</v>
      </c>
      <c r="J32" s="26">
        <v>896</v>
      </c>
      <c r="K32" s="26">
        <v>583.1</v>
      </c>
      <c r="L32" s="26">
        <v>895.5</v>
      </c>
      <c r="M32" s="26">
        <v>599.01574444377343</v>
      </c>
      <c r="N32" s="26">
        <v>938.39491716038071</v>
      </c>
      <c r="O32" s="26">
        <v>601.6</v>
      </c>
      <c r="P32" s="26">
        <v>942.9</v>
      </c>
      <c r="Q32" s="26">
        <v>619.79999999999995</v>
      </c>
      <c r="R32" s="26">
        <v>936.06049488402425</v>
      </c>
      <c r="S32" s="26"/>
      <c r="T32" s="26"/>
      <c r="U32" s="16"/>
      <c r="V32" s="295" t="s">
        <v>899</v>
      </c>
      <c r="W32" s="11" t="s">
        <v>42</v>
      </c>
      <c r="X32" s="383"/>
      <c r="Z32" t="str">
        <f t="shared" si="0"/>
        <v/>
      </c>
      <c r="AA32" t="str">
        <f t="shared" si="1"/>
        <v/>
      </c>
    </row>
    <row r="33" spans="1:27" hidden="1">
      <c r="A33" s="13"/>
      <c r="B33" s="436" t="s">
        <v>377</v>
      </c>
      <c r="C33" s="437"/>
      <c r="D33" s="14"/>
      <c r="E33" s="58"/>
      <c r="F33" s="58"/>
      <c r="G33" s="58"/>
      <c r="H33" s="58"/>
      <c r="I33" s="58"/>
      <c r="J33" s="58"/>
      <c r="K33" s="58"/>
      <c r="L33" s="58"/>
      <c r="M33" s="58"/>
      <c r="N33" s="58"/>
      <c r="O33" s="58"/>
      <c r="P33" s="58"/>
      <c r="Q33" s="58"/>
      <c r="R33" s="58"/>
      <c r="S33" s="58"/>
      <c r="T33" s="58"/>
      <c r="U33" s="16"/>
      <c r="V33" s="295"/>
      <c r="W33" s="11"/>
      <c r="X33" s="383"/>
      <c r="Z33" t="str">
        <f t="shared" si="0"/>
        <v/>
      </c>
      <c r="AA33" t="str">
        <f t="shared" si="1"/>
        <v/>
      </c>
    </row>
    <row r="34" spans="1:27" ht="39.950000000000003" hidden="1" customHeight="1">
      <c r="A34" s="13"/>
      <c r="B34" s="18"/>
      <c r="C34" s="59" t="s">
        <v>378</v>
      </c>
      <c r="D34" s="54" t="s">
        <v>376</v>
      </c>
      <c r="E34" s="26">
        <v>147.69999999999999</v>
      </c>
      <c r="F34" s="26">
        <v>252.8</v>
      </c>
      <c r="G34" s="26">
        <v>149.6</v>
      </c>
      <c r="H34" s="26">
        <v>258.10000000000002</v>
      </c>
      <c r="I34" s="26">
        <v>162</v>
      </c>
      <c r="J34" s="26">
        <v>262.60000000000002</v>
      </c>
      <c r="K34" s="26">
        <v>166.1</v>
      </c>
      <c r="L34" s="26">
        <v>269.5</v>
      </c>
      <c r="M34" s="26">
        <v>164.74539999999999</v>
      </c>
      <c r="N34" s="26">
        <v>275.8663667667621</v>
      </c>
      <c r="O34" s="26">
        <v>167.5</v>
      </c>
      <c r="P34" s="26">
        <v>281.39999999999998</v>
      </c>
      <c r="Q34" s="26">
        <v>169.9</v>
      </c>
      <c r="R34" s="26">
        <v>278.87454358042595</v>
      </c>
      <c r="S34" s="26"/>
      <c r="T34" s="26"/>
      <c r="U34" s="16"/>
      <c r="V34" s="295" t="s">
        <v>900</v>
      </c>
      <c r="W34" s="11"/>
      <c r="X34" s="383"/>
      <c r="Z34" t="str">
        <f t="shared" si="0"/>
        <v/>
      </c>
      <c r="AA34" t="str">
        <f t="shared" si="1"/>
        <v/>
      </c>
    </row>
    <row r="35" spans="1:27" ht="39.950000000000003" hidden="1" customHeight="1">
      <c r="A35" s="13"/>
      <c r="B35" s="18"/>
      <c r="C35" s="60" t="s">
        <v>379</v>
      </c>
      <c r="D35" s="54" t="s">
        <v>376</v>
      </c>
      <c r="E35" s="26">
        <v>25.1</v>
      </c>
      <c r="F35" s="26">
        <v>46.7</v>
      </c>
      <c r="G35" s="26">
        <v>26.9</v>
      </c>
      <c r="H35" s="26">
        <v>49.5</v>
      </c>
      <c r="I35" s="26">
        <v>30.5</v>
      </c>
      <c r="J35" s="26">
        <v>50.6</v>
      </c>
      <c r="K35" s="26">
        <v>33.4</v>
      </c>
      <c r="L35" s="26">
        <v>53</v>
      </c>
      <c r="M35" s="26">
        <v>31.305201773818489</v>
      </c>
      <c r="N35" s="26">
        <v>49.637105656746009</v>
      </c>
      <c r="O35" s="26">
        <v>29.3</v>
      </c>
      <c r="P35" s="26">
        <v>50.9</v>
      </c>
      <c r="Q35" s="26">
        <v>29.682768974228434</v>
      </c>
      <c r="R35" s="26">
        <v>52.047846165493226</v>
      </c>
      <c r="S35" s="26"/>
      <c r="T35" s="26"/>
      <c r="U35" s="16"/>
      <c r="V35" s="295" t="s">
        <v>901</v>
      </c>
      <c r="W35" s="11"/>
      <c r="X35" s="383"/>
      <c r="Z35" t="str">
        <f t="shared" si="0"/>
        <v/>
      </c>
      <c r="AA35" t="str">
        <f t="shared" si="1"/>
        <v/>
      </c>
    </row>
    <row r="36" spans="1:27" ht="39.950000000000003" hidden="1" customHeight="1">
      <c r="A36" s="13"/>
      <c r="B36" s="18"/>
      <c r="C36" s="60" t="s">
        <v>380</v>
      </c>
      <c r="D36" s="54" t="s">
        <v>376</v>
      </c>
      <c r="E36" s="26">
        <v>27.9</v>
      </c>
      <c r="F36" s="26">
        <v>57.7</v>
      </c>
      <c r="G36" s="26">
        <v>26.7</v>
      </c>
      <c r="H36" s="26">
        <v>58.1</v>
      </c>
      <c r="I36" s="26">
        <v>24.6</v>
      </c>
      <c r="J36" s="26">
        <v>53.7</v>
      </c>
      <c r="K36" s="26">
        <v>28.3</v>
      </c>
      <c r="L36" s="26">
        <v>57.2</v>
      </c>
      <c r="M36" s="26">
        <v>25.444410574153842</v>
      </c>
      <c r="N36" s="26">
        <v>60.723933635552051</v>
      </c>
      <c r="O36" s="26">
        <v>26.9</v>
      </c>
      <c r="P36" s="26">
        <v>60.8</v>
      </c>
      <c r="Q36" s="26">
        <v>27.256773433065533</v>
      </c>
      <c r="R36" s="26">
        <v>57.434616258145667</v>
      </c>
      <c r="S36" s="26"/>
      <c r="T36" s="26"/>
      <c r="U36" s="16"/>
      <c r="V36" s="295" t="s">
        <v>902</v>
      </c>
      <c r="W36" s="11"/>
      <c r="X36" s="383"/>
      <c r="Z36" t="str">
        <f t="shared" si="0"/>
        <v/>
      </c>
      <c r="AA36" t="str">
        <f t="shared" si="1"/>
        <v/>
      </c>
    </row>
    <row r="37" spans="1:27" ht="39.950000000000003" hidden="1" customHeight="1">
      <c r="A37" s="13"/>
      <c r="B37" s="18"/>
      <c r="C37" s="60" t="s">
        <v>381</v>
      </c>
      <c r="D37" s="54" t="s">
        <v>376</v>
      </c>
      <c r="E37" s="26">
        <v>19</v>
      </c>
      <c r="F37" s="26">
        <v>27.7</v>
      </c>
      <c r="G37" s="26">
        <v>20.3</v>
      </c>
      <c r="H37" s="26">
        <v>28.6</v>
      </c>
      <c r="I37" s="26">
        <v>23.7</v>
      </c>
      <c r="J37" s="26">
        <v>30</v>
      </c>
      <c r="K37" s="26">
        <v>22.3</v>
      </c>
      <c r="L37" s="26">
        <v>31.1</v>
      </c>
      <c r="M37" s="26">
        <v>20.941607579289535</v>
      </c>
      <c r="N37" s="26">
        <v>32.970632224553917</v>
      </c>
      <c r="O37" s="26">
        <v>22.1</v>
      </c>
      <c r="P37" s="26">
        <v>32</v>
      </c>
      <c r="Q37" s="26">
        <v>20.620962099884657</v>
      </c>
      <c r="R37" s="26">
        <v>33.776504364739658</v>
      </c>
      <c r="S37" s="26"/>
      <c r="T37" s="26"/>
      <c r="U37" s="16"/>
      <c r="V37" s="295" t="s">
        <v>903</v>
      </c>
      <c r="W37" s="11"/>
      <c r="X37" s="383"/>
      <c r="Z37" t="str">
        <f t="shared" si="0"/>
        <v/>
      </c>
      <c r="AA37" t="str">
        <f t="shared" si="1"/>
        <v/>
      </c>
    </row>
    <row r="38" spans="1:27" ht="39.950000000000003" hidden="1" customHeight="1">
      <c r="A38" s="13"/>
      <c r="B38" s="18"/>
      <c r="C38" s="61" t="s">
        <v>382</v>
      </c>
      <c r="D38" s="54" t="s">
        <v>376</v>
      </c>
      <c r="E38" s="26">
        <v>5.8</v>
      </c>
      <c r="F38" s="26">
        <v>11</v>
      </c>
      <c r="G38" s="26">
        <v>6.6</v>
      </c>
      <c r="H38" s="26">
        <v>10.199999999999999</v>
      </c>
      <c r="I38" s="26">
        <v>6.9</v>
      </c>
      <c r="J38" s="26">
        <v>11.6</v>
      </c>
      <c r="K38" s="26">
        <v>7.2</v>
      </c>
      <c r="L38" s="26">
        <v>12.1</v>
      </c>
      <c r="M38" s="26">
        <v>7.2187794044649936</v>
      </c>
      <c r="N38" s="26">
        <v>11.738994330500516</v>
      </c>
      <c r="O38" s="26">
        <v>7.9</v>
      </c>
      <c r="P38" s="26">
        <v>10.8</v>
      </c>
      <c r="Q38" s="26">
        <v>6.6358113331808761</v>
      </c>
      <c r="R38" s="26">
        <v>12.81177751765987</v>
      </c>
      <c r="S38" s="26"/>
      <c r="T38" s="26"/>
      <c r="U38" s="16"/>
      <c r="V38" s="295" t="s">
        <v>904</v>
      </c>
      <c r="W38" s="11"/>
      <c r="X38" s="383"/>
      <c r="Z38" t="str">
        <f t="shared" si="0"/>
        <v/>
      </c>
      <c r="AA38" t="str">
        <f t="shared" si="1"/>
        <v/>
      </c>
    </row>
    <row r="39" spans="1:27" ht="39.950000000000003" hidden="1" customHeight="1">
      <c r="A39" s="13"/>
      <c r="B39" s="18"/>
      <c r="C39" s="60" t="s">
        <v>383</v>
      </c>
      <c r="D39" s="54" t="s">
        <v>376</v>
      </c>
      <c r="E39" s="26">
        <v>17.3</v>
      </c>
      <c r="F39" s="28" t="s">
        <v>23</v>
      </c>
      <c r="G39" s="26">
        <v>18.3</v>
      </c>
      <c r="H39" s="28" t="s">
        <v>23</v>
      </c>
      <c r="I39" s="28">
        <v>18.100000000000001</v>
      </c>
      <c r="J39" s="28" t="s">
        <v>23</v>
      </c>
      <c r="K39" s="28">
        <v>19</v>
      </c>
      <c r="L39" s="28" t="s">
        <v>23</v>
      </c>
      <c r="M39" s="28">
        <v>21.013080642700082</v>
      </c>
      <c r="N39" s="28" t="s">
        <v>23</v>
      </c>
      <c r="O39" s="28">
        <v>21.5</v>
      </c>
      <c r="P39" s="28" t="s">
        <v>23</v>
      </c>
      <c r="Q39" s="28">
        <v>23.403721691218571</v>
      </c>
      <c r="R39" s="28" t="s">
        <v>23</v>
      </c>
      <c r="S39" s="28"/>
      <c r="T39" s="28"/>
      <c r="U39" s="16"/>
      <c r="V39" s="295" t="s">
        <v>905</v>
      </c>
      <c r="W39" s="11"/>
      <c r="X39" s="383"/>
      <c r="Z39" t="str">
        <f t="shared" si="0"/>
        <v/>
      </c>
      <c r="AA39" t="str">
        <f t="shared" si="1"/>
        <v/>
      </c>
    </row>
    <row r="40" spans="1:27" ht="39.950000000000003" hidden="1" customHeight="1">
      <c r="A40" s="13"/>
      <c r="B40" s="18"/>
      <c r="C40" s="60" t="s">
        <v>384</v>
      </c>
      <c r="D40" s="54" t="s">
        <v>376</v>
      </c>
      <c r="E40" s="26">
        <v>6.6</v>
      </c>
      <c r="F40" s="28" t="s">
        <v>23</v>
      </c>
      <c r="G40" s="26">
        <v>7.2</v>
      </c>
      <c r="H40" s="28" t="s">
        <v>23</v>
      </c>
      <c r="I40" s="28">
        <v>6.7</v>
      </c>
      <c r="J40" s="28" t="s">
        <v>23</v>
      </c>
      <c r="K40" s="28">
        <v>5.0999999999999996</v>
      </c>
      <c r="L40" s="28" t="s">
        <v>23</v>
      </c>
      <c r="M40" s="28">
        <v>5.5748989460224703</v>
      </c>
      <c r="N40" s="28" t="s">
        <v>23</v>
      </c>
      <c r="O40" s="28">
        <v>6.3</v>
      </c>
      <c r="P40" s="28" t="s">
        <v>23</v>
      </c>
      <c r="Q40" s="28">
        <v>7.2066338134545003</v>
      </c>
      <c r="R40" s="28" t="s">
        <v>23</v>
      </c>
      <c r="S40" s="28"/>
      <c r="T40" s="28"/>
      <c r="U40" s="16"/>
      <c r="V40" s="295" t="s">
        <v>906</v>
      </c>
      <c r="W40" s="11"/>
      <c r="X40" s="383"/>
      <c r="Z40" t="str">
        <f t="shared" si="0"/>
        <v/>
      </c>
      <c r="AA40" t="str">
        <f t="shared" si="1"/>
        <v/>
      </c>
    </row>
    <row r="41" spans="1:27" ht="39.950000000000003" hidden="1" customHeight="1">
      <c r="A41" s="13"/>
      <c r="B41" s="18"/>
      <c r="C41" s="63" t="s">
        <v>385</v>
      </c>
      <c r="D41" s="54" t="s">
        <v>376</v>
      </c>
      <c r="E41" s="26">
        <v>51.3</v>
      </c>
      <c r="F41" s="26">
        <v>77.099999999999994</v>
      </c>
      <c r="G41" s="26">
        <v>55.4</v>
      </c>
      <c r="H41" s="26">
        <v>82.9</v>
      </c>
      <c r="I41" s="26">
        <v>52.3</v>
      </c>
      <c r="J41" s="26">
        <v>92.7</v>
      </c>
      <c r="K41" s="26">
        <v>59.5</v>
      </c>
      <c r="L41" s="26">
        <v>87.6</v>
      </c>
      <c r="M41" s="26">
        <v>64.397199999999998</v>
      </c>
      <c r="N41" s="26">
        <v>96.158305410951755</v>
      </c>
      <c r="O41" s="26">
        <v>54.5</v>
      </c>
      <c r="P41" s="26">
        <v>91</v>
      </c>
      <c r="Q41" s="26">
        <v>64.288799999999995</v>
      </c>
      <c r="R41" s="26">
        <v>94.632447573624049</v>
      </c>
      <c r="S41" s="26"/>
      <c r="T41" s="26"/>
      <c r="U41" s="16"/>
      <c r="V41" s="295" t="s">
        <v>907</v>
      </c>
      <c r="W41" s="11"/>
      <c r="X41" s="383"/>
      <c r="Z41" t="str">
        <f t="shared" si="0"/>
        <v/>
      </c>
      <c r="AA41" t="str">
        <f t="shared" si="1"/>
        <v/>
      </c>
    </row>
    <row r="42" spans="1:27" ht="39.950000000000003" hidden="1" customHeight="1">
      <c r="A42" s="13"/>
      <c r="B42" s="18"/>
      <c r="C42" s="59" t="s">
        <v>386</v>
      </c>
      <c r="D42" s="54" t="s">
        <v>376</v>
      </c>
      <c r="E42" s="26">
        <v>32.299999999999997</v>
      </c>
      <c r="F42" s="26">
        <v>52.6</v>
      </c>
      <c r="G42" s="26">
        <v>34.5</v>
      </c>
      <c r="H42" s="26">
        <v>56</v>
      </c>
      <c r="I42" s="26">
        <v>37.299999999999997</v>
      </c>
      <c r="J42" s="26">
        <v>60.2</v>
      </c>
      <c r="K42" s="26">
        <v>36.1</v>
      </c>
      <c r="L42" s="26">
        <v>54.5</v>
      </c>
      <c r="M42" s="26">
        <v>38.666899999999998</v>
      </c>
      <c r="N42" s="26">
        <v>55.868917461826534</v>
      </c>
      <c r="O42" s="26">
        <v>39.700000000000003</v>
      </c>
      <c r="P42" s="26">
        <v>57.8</v>
      </c>
      <c r="Q42" s="30">
        <v>37.246099999999998</v>
      </c>
      <c r="R42" s="26">
        <v>56.269909211085682</v>
      </c>
      <c r="S42" s="30"/>
      <c r="T42" s="26"/>
      <c r="U42" s="16"/>
      <c r="V42" s="295" t="s">
        <v>908</v>
      </c>
      <c r="W42" s="11"/>
      <c r="X42" s="383"/>
      <c r="Z42" t="str">
        <f t="shared" si="0"/>
        <v/>
      </c>
      <c r="AA42" t="str">
        <f t="shared" si="1"/>
        <v/>
      </c>
    </row>
    <row r="43" spans="1:27" ht="24.95" hidden="1" customHeight="1">
      <c r="A43" s="13"/>
      <c r="B43" s="18"/>
      <c r="C43" s="59" t="s">
        <v>387</v>
      </c>
      <c r="D43" s="54" t="s">
        <v>376</v>
      </c>
      <c r="E43" s="26">
        <v>43.5</v>
      </c>
      <c r="F43" s="26">
        <v>45.4</v>
      </c>
      <c r="G43" s="26">
        <v>41.7</v>
      </c>
      <c r="H43" s="26">
        <v>42.4</v>
      </c>
      <c r="I43" s="26">
        <v>39.9</v>
      </c>
      <c r="J43" s="26">
        <v>45.3</v>
      </c>
      <c r="K43" s="26">
        <v>43.6</v>
      </c>
      <c r="L43" s="26">
        <v>44.5</v>
      </c>
      <c r="M43" s="26">
        <v>42.1691</v>
      </c>
      <c r="N43" s="26">
        <v>49.129865160983641</v>
      </c>
      <c r="O43" s="26">
        <v>42.8</v>
      </c>
      <c r="P43" s="26">
        <v>49.5</v>
      </c>
      <c r="Q43" s="26">
        <v>41.241900000000001</v>
      </c>
      <c r="R43" s="26">
        <v>45.860339977987039</v>
      </c>
      <c r="S43" s="26"/>
      <c r="T43" s="26"/>
      <c r="U43" s="16"/>
      <c r="V43" s="295" t="s">
        <v>909</v>
      </c>
      <c r="W43" s="11"/>
      <c r="X43" s="383"/>
      <c r="Z43" t="str">
        <f t="shared" si="0"/>
        <v/>
      </c>
      <c r="AA43" t="str">
        <f t="shared" si="1"/>
        <v/>
      </c>
    </row>
    <row r="44" spans="1:27" ht="24.95" hidden="1" customHeight="1">
      <c r="A44" s="13"/>
      <c r="B44" s="18"/>
      <c r="C44" s="59" t="s">
        <v>388</v>
      </c>
      <c r="D44" s="54" t="s">
        <v>376</v>
      </c>
      <c r="E44" s="26">
        <v>32.1</v>
      </c>
      <c r="F44" s="26">
        <v>58.6</v>
      </c>
      <c r="G44" s="26">
        <v>33</v>
      </c>
      <c r="H44" s="26">
        <v>59.1</v>
      </c>
      <c r="I44" s="26">
        <v>37.299999999999997</v>
      </c>
      <c r="J44" s="26">
        <v>66.7</v>
      </c>
      <c r="K44" s="26">
        <v>43.1</v>
      </c>
      <c r="L44" s="26">
        <v>65.599999999999994</v>
      </c>
      <c r="M44" s="26">
        <v>40.024900000000002</v>
      </c>
      <c r="N44" s="26">
        <v>66.955745440632569</v>
      </c>
      <c r="O44" s="26">
        <v>41.3</v>
      </c>
      <c r="P44" s="26">
        <v>74.099999999999994</v>
      </c>
      <c r="Q44" s="26">
        <v>48.5199</v>
      </c>
      <c r="R44" s="26">
        <v>75.997134820664229</v>
      </c>
      <c r="S44" s="26"/>
      <c r="T44" s="26"/>
      <c r="U44" s="16"/>
      <c r="V44" s="295" t="s">
        <v>910</v>
      </c>
      <c r="W44" s="11"/>
      <c r="X44" s="383"/>
      <c r="Z44" t="str">
        <f t="shared" si="0"/>
        <v/>
      </c>
      <c r="AA44" t="str">
        <f t="shared" si="1"/>
        <v/>
      </c>
    </row>
    <row r="45" spans="1:27" ht="39.950000000000003" hidden="1" customHeight="1">
      <c r="A45" s="13"/>
      <c r="B45" s="18"/>
      <c r="C45" s="63" t="s">
        <v>389</v>
      </c>
      <c r="D45" s="54" t="s">
        <v>376</v>
      </c>
      <c r="E45" s="26">
        <v>17.899999999999999</v>
      </c>
      <c r="F45" s="26">
        <v>22.8</v>
      </c>
      <c r="G45" s="26">
        <v>18</v>
      </c>
      <c r="H45" s="26">
        <v>19.5</v>
      </c>
      <c r="I45" s="26">
        <v>20.100000000000001</v>
      </c>
      <c r="J45" s="26">
        <v>22.6</v>
      </c>
      <c r="K45" s="26">
        <v>21.9</v>
      </c>
      <c r="L45" s="26">
        <v>21.9</v>
      </c>
      <c r="M45" s="26">
        <v>20.6557</v>
      </c>
      <c r="N45" s="26">
        <v>23.405525733034978</v>
      </c>
      <c r="O45" s="26">
        <v>21.4</v>
      </c>
      <c r="P45" s="26">
        <v>23.2</v>
      </c>
      <c r="Q45" s="26">
        <v>24.0458</v>
      </c>
      <c r="R45" s="26">
        <v>21.183109418403536</v>
      </c>
      <c r="S45" s="26"/>
      <c r="T45" s="26"/>
      <c r="U45" s="16"/>
      <c r="V45" s="295" t="s">
        <v>911</v>
      </c>
      <c r="W45" s="11"/>
      <c r="X45" s="383"/>
      <c r="Z45" t="str">
        <f t="shared" si="0"/>
        <v/>
      </c>
      <c r="AA45" t="str">
        <f t="shared" si="1"/>
        <v/>
      </c>
    </row>
    <row r="46" spans="1:27" ht="39.950000000000003" hidden="1" customHeight="1">
      <c r="A46" s="13"/>
      <c r="B46" s="18"/>
      <c r="C46" s="63" t="s">
        <v>390</v>
      </c>
      <c r="D46" s="54" t="s">
        <v>376</v>
      </c>
      <c r="E46" s="26">
        <v>12.7</v>
      </c>
      <c r="F46" s="26">
        <v>24.5</v>
      </c>
      <c r="G46" s="26">
        <v>9.6</v>
      </c>
      <c r="H46" s="26">
        <v>22.9</v>
      </c>
      <c r="I46" s="26">
        <v>10.5</v>
      </c>
      <c r="J46" s="26">
        <v>21.7</v>
      </c>
      <c r="K46" s="26">
        <v>10.8</v>
      </c>
      <c r="L46" s="26">
        <v>21.3</v>
      </c>
      <c r="M46" s="26">
        <v>9.9346999999999994</v>
      </c>
      <c r="N46" s="26">
        <v>22.680896453374455</v>
      </c>
      <c r="O46" s="26">
        <v>10.1</v>
      </c>
      <c r="P46" s="26">
        <v>24.7</v>
      </c>
      <c r="Q46" s="26">
        <v>12.6294</v>
      </c>
      <c r="R46" s="26">
        <v>21.983845513257279</v>
      </c>
      <c r="S46" s="26"/>
      <c r="T46" s="26"/>
      <c r="U46" s="16"/>
      <c r="V46" s="295" t="s">
        <v>912</v>
      </c>
      <c r="W46" s="11"/>
      <c r="X46" s="383"/>
      <c r="Z46" t="str">
        <f t="shared" si="0"/>
        <v/>
      </c>
      <c r="AA46" t="str">
        <f t="shared" si="1"/>
        <v/>
      </c>
    </row>
    <row r="47" spans="1:27" ht="39.950000000000003" hidden="1" customHeight="1">
      <c r="A47" s="13"/>
      <c r="B47" s="18"/>
      <c r="C47" s="63" t="s">
        <v>396</v>
      </c>
      <c r="D47" s="54" t="s">
        <v>376</v>
      </c>
      <c r="E47" s="26">
        <v>17.2</v>
      </c>
      <c r="F47" s="26">
        <v>45.5</v>
      </c>
      <c r="G47" s="26">
        <v>17.2</v>
      </c>
      <c r="H47" s="26">
        <v>41.3</v>
      </c>
      <c r="I47" s="26">
        <v>17.100000000000001</v>
      </c>
      <c r="J47" s="26">
        <v>49</v>
      </c>
      <c r="K47" s="26">
        <v>16</v>
      </c>
      <c r="L47" s="26">
        <v>45.6</v>
      </c>
      <c r="M47" s="26">
        <v>16.152899999999999</v>
      </c>
      <c r="N47" s="26">
        <v>48.187847097424957</v>
      </c>
      <c r="O47" s="26">
        <v>16.7</v>
      </c>
      <c r="P47" s="26">
        <v>45.8</v>
      </c>
      <c r="Q47" s="26">
        <v>16.910599999999999</v>
      </c>
      <c r="R47" s="26">
        <v>42.730189789013316</v>
      </c>
      <c r="S47" s="26"/>
      <c r="T47" s="26"/>
      <c r="U47" s="16"/>
      <c r="V47" s="295" t="s">
        <v>913</v>
      </c>
      <c r="W47" s="11"/>
      <c r="X47" s="383"/>
      <c r="Z47" t="str">
        <f t="shared" si="0"/>
        <v/>
      </c>
      <c r="AA47" t="str">
        <f t="shared" si="1"/>
        <v/>
      </c>
    </row>
    <row r="48" spans="1:27" ht="39.950000000000003" hidden="1" customHeight="1">
      <c r="A48" s="13"/>
      <c r="B48" s="18"/>
      <c r="C48" s="63" t="s">
        <v>397</v>
      </c>
      <c r="D48" s="54" t="s">
        <v>376</v>
      </c>
      <c r="E48" s="26">
        <v>14.2</v>
      </c>
      <c r="F48" s="26">
        <v>41.6</v>
      </c>
      <c r="G48" s="26">
        <v>14.1</v>
      </c>
      <c r="H48" s="26">
        <v>36.9</v>
      </c>
      <c r="I48" s="26">
        <v>14.5</v>
      </c>
      <c r="J48" s="26">
        <v>36.200000000000003</v>
      </c>
      <c r="K48" s="26">
        <v>13.7</v>
      </c>
      <c r="L48" s="26">
        <v>38.1</v>
      </c>
      <c r="M48" s="26">
        <v>15.9384</v>
      </c>
      <c r="N48" s="26">
        <v>38.622740605906017</v>
      </c>
      <c r="O48" s="26">
        <v>12.7</v>
      </c>
      <c r="P48" s="26">
        <v>32.700000000000003</v>
      </c>
      <c r="Q48" s="26">
        <v>11.9872</v>
      </c>
      <c r="R48" s="26">
        <v>35.596359125770888</v>
      </c>
      <c r="S48" s="26"/>
      <c r="T48" s="26"/>
      <c r="U48" s="16"/>
      <c r="V48" s="295" t="s">
        <v>914</v>
      </c>
      <c r="W48" s="11"/>
      <c r="X48" s="383"/>
      <c r="Z48" t="str">
        <f t="shared" si="0"/>
        <v/>
      </c>
      <c r="AA48" t="str">
        <f t="shared" si="1"/>
        <v/>
      </c>
    </row>
    <row r="49" spans="1:27" ht="39.950000000000003" hidden="1" customHeight="1">
      <c r="A49" s="13"/>
      <c r="B49" s="18"/>
      <c r="C49" s="63" t="s">
        <v>398</v>
      </c>
      <c r="D49" s="54" t="s">
        <v>376</v>
      </c>
      <c r="E49" s="26">
        <v>13.5</v>
      </c>
      <c r="F49" s="26">
        <v>30</v>
      </c>
      <c r="G49" s="26">
        <v>11.1</v>
      </c>
      <c r="H49" s="26">
        <v>30.1</v>
      </c>
      <c r="I49" s="26">
        <v>14.6</v>
      </c>
      <c r="J49" s="26">
        <v>32.700000000000003</v>
      </c>
      <c r="K49" s="26">
        <v>13.7</v>
      </c>
      <c r="L49" s="26">
        <v>32.5</v>
      </c>
      <c r="M49" s="26">
        <v>12.364800000000001</v>
      </c>
      <c r="N49" s="26">
        <v>29.27502289828524</v>
      </c>
      <c r="O49" s="26">
        <v>14</v>
      </c>
      <c r="P49" s="26">
        <v>27.9</v>
      </c>
      <c r="Q49" s="26">
        <v>10.7029</v>
      </c>
      <c r="R49" s="26">
        <v>27.152233034585976</v>
      </c>
      <c r="S49" s="26"/>
      <c r="T49" s="26"/>
      <c r="U49" s="16"/>
      <c r="V49" s="295" t="s">
        <v>915</v>
      </c>
      <c r="W49" s="11"/>
      <c r="X49" s="383"/>
      <c r="Z49" t="str">
        <f t="shared" si="0"/>
        <v/>
      </c>
      <c r="AA49" t="str">
        <f t="shared" si="1"/>
        <v/>
      </c>
    </row>
    <row r="50" spans="1:27" ht="39.950000000000003" hidden="1" customHeight="1">
      <c r="A50" s="13"/>
      <c r="B50" s="18"/>
      <c r="C50" s="63" t="s">
        <v>399</v>
      </c>
      <c r="D50" s="54" t="s">
        <v>376</v>
      </c>
      <c r="E50" s="26">
        <v>16.600000000000001</v>
      </c>
      <c r="F50" s="26">
        <v>18.399999999999999</v>
      </c>
      <c r="G50" s="26">
        <v>18.5</v>
      </c>
      <c r="H50" s="26">
        <v>19.100000000000001</v>
      </c>
      <c r="I50" s="26">
        <v>22.4</v>
      </c>
      <c r="J50" s="26">
        <v>24.6</v>
      </c>
      <c r="K50" s="26">
        <v>26.4</v>
      </c>
      <c r="L50" s="26">
        <v>27.8</v>
      </c>
      <c r="M50" s="26">
        <v>29.018000000000001</v>
      </c>
      <c r="N50" s="26">
        <v>32.825706368621809</v>
      </c>
      <c r="O50" s="26">
        <v>30.1</v>
      </c>
      <c r="P50" s="26">
        <v>34.4</v>
      </c>
      <c r="Q50" s="26">
        <v>32.037399999999998</v>
      </c>
      <c r="R50" s="26">
        <v>34.286063697828403</v>
      </c>
      <c r="S50" s="26"/>
      <c r="T50" s="26"/>
      <c r="U50" s="16"/>
      <c r="V50" s="295" t="s">
        <v>916</v>
      </c>
      <c r="W50" s="11"/>
      <c r="X50" s="383"/>
      <c r="Z50" t="str">
        <f t="shared" si="0"/>
        <v/>
      </c>
      <c r="AA50" t="str">
        <f t="shared" si="1"/>
        <v/>
      </c>
    </row>
    <row r="51" spans="1:27" hidden="1">
      <c r="A51" s="13">
        <v>41</v>
      </c>
      <c r="B51" s="262" t="s">
        <v>400</v>
      </c>
      <c r="C51" s="59"/>
      <c r="D51" s="56"/>
      <c r="E51" s="26"/>
      <c r="F51" s="26"/>
      <c r="G51" s="26"/>
      <c r="H51" s="26"/>
      <c r="I51" s="26"/>
      <c r="J51" s="26"/>
      <c r="K51" s="26"/>
      <c r="L51" s="26"/>
      <c r="M51" s="26"/>
      <c r="N51" s="26"/>
      <c r="O51" s="26"/>
      <c r="P51" s="26"/>
      <c r="Q51" s="26"/>
      <c r="R51" s="26"/>
      <c r="S51" s="26"/>
      <c r="T51" s="26"/>
      <c r="U51" s="16"/>
      <c r="V51" s="295"/>
      <c r="W51" s="11" t="s">
        <v>43</v>
      </c>
      <c r="X51" s="383"/>
      <c r="Z51" t="str">
        <f t="shared" si="0"/>
        <v/>
      </c>
      <c r="AA51" t="str">
        <f t="shared" si="1"/>
        <v/>
      </c>
    </row>
    <row r="52" spans="1:27" hidden="1">
      <c r="A52" s="13"/>
      <c r="B52" s="262" t="s">
        <v>401</v>
      </c>
      <c r="C52" s="64"/>
      <c r="D52" s="56" t="s">
        <v>402</v>
      </c>
      <c r="E52" s="26">
        <v>72.539565339000006</v>
      </c>
      <c r="F52" s="26">
        <v>67.95041252</v>
      </c>
      <c r="G52" s="26">
        <v>72.820565341999995</v>
      </c>
      <c r="H52" s="26">
        <v>68.096620414</v>
      </c>
      <c r="I52" s="26">
        <v>72.917160526000004</v>
      </c>
      <c r="J52" s="26">
        <v>68.750060469000005</v>
      </c>
      <c r="K52" s="26">
        <v>73.507733857000005</v>
      </c>
      <c r="L52" s="26">
        <v>69.151583709999997</v>
      </c>
      <c r="M52" s="26">
        <v>73.900000000000006</v>
      </c>
      <c r="N52" s="26">
        <v>69.099999999999994</v>
      </c>
      <c r="O52" s="26">
        <v>74.3</v>
      </c>
      <c r="P52" s="26">
        <v>69.7</v>
      </c>
      <c r="Q52" s="26">
        <v>74.5</v>
      </c>
      <c r="R52" s="26">
        <v>70.099999999999994</v>
      </c>
      <c r="S52" s="26"/>
      <c r="T52" s="26"/>
      <c r="U52" s="16"/>
      <c r="V52" s="295" t="s">
        <v>917</v>
      </c>
      <c r="W52" s="11"/>
      <c r="X52" s="383"/>
      <c r="Z52" t="str">
        <f t="shared" si="0"/>
        <v/>
      </c>
      <c r="AA52" t="str">
        <f t="shared" si="1"/>
        <v/>
      </c>
    </row>
    <row r="53" spans="1:27" hidden="1">
      <c r="A53" s="13"/>
      <c r="B53" s="262" t="s">
        <v>403</v>
      </c>
      <c r="C53" s="64"/>
      <c r="D53" s="56" t="s">
        <v>402</v>
      </c>
      <c r="E53" s="26">
        <v>76</v>
      </c>
      <c r="F53" s="26">
        <v>71</v>
      </c>
      <c r="G53" s="26">
        <v>76</v>
      </c>
      <c r="H53" s="26">
        <v>71</v>
      </c>
      <c r="I53" s="26">
        <v>77</v>
      </c>
      <c r="J53" s="26">
        <v>72</v>
      </c>
      <c r="K53" s="26">
        <v>77</v>
      </c>
      <c r="L53" s="26">
        <v>72</v>
      </c>
      <c r="M53" s="26">
        <v>78</v>
      </c>
      <c r="N53" s="26">
        <v>72</v>
      </c>
      <c r="O53" s="26">
        <v>78</v>
      </c>
      <c r="P53" s="26">
        <v>72</v>
      </c>
      <c r="Q53" s="26">
        <v>78</v>
      </c>
      <c r="R53" s="26">
        <v>72</v>
      </c>
      <c r="S53" s="26"/>
      <c r="T53" s="26"/>
      <c r="U53" s="16"/>
      <c r="V53" s="295" t="s">
        <v>918</v>
      </c>
      <c r="W53" s="11"/>
      <c r="X53" s="383"/>
      <c r="Z53" t="str">
        <f t="shared" si="0"/>
        <v/>
      </c>
      <c r="AA53" t="str">
        <f t="shared" si="1"/>
        <v/>
      </c>
    </row>
    <row r="54" spans="1:27" hidden="1">
      <c r="A54" s="13">
        <v>42</v>
      </c>
      <c r="B54" s="262" t="s">
        <v>404</v>
      </c>
      <c r="C54" s="64"/>
      <c r="D54" s="56"/>
      <c r="E54" s="26"/>
      <c r="F54" s="26"/>
      <c r="G54" s="26"/>
      <c r="H54" s="26"/>
      <c r="I54" s="26"/>
      <c r="J54" s="26"/>
      <c r="K54" s="26"/>
      <c r="L54" s="26"/>
      <c r="M54" s="26"/>
      <c r="N54" s="26"/>
      <c r="O54" s="26"/>
      <c r="P54" s="26"/>
      <c r="Q54" s="26"/>
      <c r="R54" s="26"/>
      <c r="S54" s="26"/>
      <c r="T54" s="26"/>
      <c r="U54" s="16"/>
      <c r="V54" s="295"/>
      <c r="W54" s="11" t="s">
        <v>43</v>
      </c>
      <c r="X54" s="383"/>
      <c r="Z54" t="str">
        <f t="shared" si="0"/>
        <v/>
      </c>
      <c r="AA54" t="str">
        <f t="shared" si="1"/>
        <v/>
      </c>
    </row>
    <row r="55" spans="1:27" hidden="1">
      <c r="A55" s="13"/>
      <c r="B55" s="262" t="s">
        <v>401</v>
      </c>
      <c r="C55" s="64"/>
      <c r="D55" s="56" t="s">
        <v>402</v>
      </c>
      <c r="E55" s="26">
        <v>67.269137005999994</v>
      </c>
      <c r="F55" s="26">
        <v>66.075783475999998</v>
      </c>
      <c r="G55" s="26">
        <v>67.038406144999996</v>
      </c>
      <c r="H55" s="26">
        <v>66.287709496999994</v>
      </c>
      <c r="I55" s="26">
        <v>67.775663717</v>
      </c>
      <c r="J55" s="26">
        <v>66.332599724999994</v>
      </c>
      <c r="K55" s="26">
        <v>67.771650151000003</v>
      </c>
      <c r="L55" s="26">
        <v>67.172663802000002</v>
      </c>
      <c r="M55" s="26">
        <v>68.099999999999994</v>
      </c>
      <c r="N55" s="26">
        <v>67.099999999999994</v>
      </c>
      <c r="O55" s="26">
        <v>68.599999999999994</v>
      </c>
      <c r="P55" s="26">
        <v>67.3</v>
      </c>
      <c r="Q55" s="26">
        <v>68.8</v>
      </c>
      <c r="R55" s="26">
        <v>67.400000000000006</v>
      </c>
      <c r="S55" s="26"/>
      <c r="T55" s="26"/>
      <c r="U55" s="16"/>
      <c r="V55" s="295" t="s">
        <v>919</v>
      </c>
      <c r="W55" s="11"/>
      <c r="X55" s="383"/>
      <c r="Z55" t="str">
        <f t="shared" si="0"/>
        <v/>
      </c>
      <c r="AA55" t="str">
        <f t="shared" si="1"/>
        <v/>
      </c>
    </row>
    <row r="56" spans="1:27" hidden="1">
      <c r="A56" s="13"/>
      <c r="B56" s="262" t="s">
        <v>403</v>
      </c>
      <c r="C56" s="64"/>
      <c r="D56" s="56" t="s">
        <v>402</v>
      </c>
      <c r="E56" s="68">
        <v>69</v>
      </c>
      <c r="F56" s="26">
        <v>67</v>
      </c>
      <c r="G56" s="26">
        <v>69</v>
      </c>
      <c r="H56" s="26">
        <v>66</v>
      </c>
      <c r="I56" s="26">
        <v>69</v>
      </c>
      <c r="J56" s="26">
        <v>66</v>
      </c>
      <c r="K56" s="26">
        <v>69</v>
      </c>
      <c r="L56" s="26">
        <v>67</v>
      </c>
      <c r="M56" s="26">
        <v>69</v>
      </c>
      <c r="N56" s="26">
        <v>67</v>
      </c>
      <c r="O56" s="26">
        <v>70</v>
      </c>
      <c r="P56" s="26">
        <v>67</v>
      </c>
      <c r="Q56" s="26">
        <v>69</v>
      </c>
      <c r="R56" s="26">
        <v>67</v>
      </c>
      <c r="S56" s="26"/>
      <c r="T56" s="26"/>
      <c r="U56" s="16"/>
      <c r="V56" s="295" t="s">
        <v>920</v>
      </c>
      <c r="W56" s="11"/>
      <c r="X56" s="383"/>
      <c r="Z56" t="str">
        <f t="shared" si="0"/>
        <v/>
      </c>
      <c r="AA56" t="str">
        <f t="shared" si="1"/>
        <v/>
      </c>
    </row>
    <row r="57" spans="1:27" hidden="1">
      <c r="A57" s="13">
        <v>43</v>
      </c>
      <c r="B57" s="264" t="s">
        <v>405</v>
      </c>
      <c r="C57" s="64"/>
      <c r="D57" s="56" t="s">
        <v>406</v>
      </c>
      <c r="E57" s="65">
        <v>12</v>
      </c>
      <c r="F57" s="65">
        <v>322</v>
      </c>
      <c r="G57" s="65">
        <v>5</v>
      </c>
      <c r="H57" s="65">
        <v>303</v>
      </c>
      <c r="I57" s="65">
        <v>6</v>
      </c>
      <c r="J57" s="65">
        <v>293</v>
      </c>
      <c r="K57" s="65">
        <v>3</v>
      </c>
      <c r="L57" s="65">
        <v>296</v>
      </c>
      <c r="M57" s="65">
        <v>5</v>
      </c>
      <c r="N57" s="65">
        <v>296</v>
      </c>
      <c r="O57" s="65">
        <v>10</v>
      </c>
      <c r="P57" s="65">
        <v>280</v>
      </c>
      <c r="Q57" s="65">
        <v>4</v>
      </c>
      <c r="R57" s="65">
        <v>271</v>
      </c>
      <c r="S57" s="65"/>
      <c r="T57" s="65"/>
      <c r="U57" s="16"/>
      <c r="V57" s="295" t="s">
        <v>921</v>
      </c>
      <c r="W57" s="11" t="s">
        <v>43</v>
      </c>
      <c r="X57" s="383"/>
      <c r="Z57" t="str">
        <f t="shared" si="0"/>
        <v/>
      </c>
      <c r="AA57" t="str">
        <f t="shared" si="1"/>
        <v/>
      </c>
    </row>
    <row r="58" spans="1:27" hidden="1">
      <c r="A58" s="13">
        <v>44</v>
      </c>
      <c r="B58" s="264" t="s">
        <v>407</v>
      </c>
      <c r="C58" s="29"/>
      <c r="D58" s="56" t="s">
        <v>406</v>
      </c>
      <c r="E58" s="15">
        <v>213</v>
      </c>
      <c r="F58" s="15">
        <v>2815</v>
      </c>
      <c r="G58" s="15">
        <v>216</v>
      </c>
      <c r="H58" s="15">
        <v>3039</v>
      </c>
      <c r="I58" s="15">
        <v>215</v>
      </c>
      <c r="J58" s="15">
        <v>3303</v>
      </c>
      <c r="K58" s="15">
        <v>219</v>
      </c>
      <c r="L58" s="15">
        <v>3549</v>
      </c>
      <c r="M58" s="15">
        <v>227</v>
      </c>
      <c r="N58" s="15">
        <v>3749</v>
      </c>
      <c r="O58" s="15">
        <v>247</v>
      </c>
      <c r="P58" s="15">
        <v>3914</v>
      </c>
      <c r="Q58" s="15">
        <v>224</v>
      </c>
      <c r="R58" s="15">
        <v>4134</v>
      </c>
      <c r="S58" s="15"/>
      <c r="T58" s="15"/>
      <c r="U58" s="16"/>
      <c r="V58" s="295" t="s">
        <v>922</v>
      </c>
      <c r="W58" s="11" t="s">
        <v>44</v>
      </c>
      <c r="X58" s="387"/>
      <c r="Z58" t="str">
        <f t="shared" si="0"/>
        <v/>
      </c>
      <c r="AA58" t="str">
        <f t="shared" si="1"/>
        <v/>
      </c>
    </row>
    <row r="59" spans="1:27" hidden="1">
      <c r="A59" s="13">
        <v>45</v>
      </c>
      <c r="B59" s="264" t="s">
        <v>408</v>
      </c>
      <c r="C59" s="29"/>
      <c r="D59" s="54" t="s">
        <v>409</v>
      </c>
      <c r="E59" s="15">
        <v>31</v>
      </c>
      <c r="F59" s="15">
        <v>433</v>
      </c>
      <c r="G59" s="15">
        <v>32</v>
      </c>
      <c r="H59" s="15">
        <v>508</v>
      </c>
      <c r="I59" s="15">
        <v>39</v>
      </c>
      <c r="J59" s="15">
        <v>566</v>
      </c>
      <c r="K59" s="15">
        <v>42</v>
      </c>
      <c r="L59" s="15">
        <v>634</v>
      </c>
      <c r="M59" s="15">
        <v>50</v>
      </c>
      <c r="N59" s="15">
        <v>711</v>
      </c>
      <c r="O59" s="15">
        <v>56</v>
      </c>
      <c r="P59" s="15">
        <v>800</v>
      </c>
      <c r="Q59" s="15">
        <v>61</v>
      </c>
      <c r="R59" s="15">
        <v>838</v>
      </c>
      <c r="S59" s="15"/>
      <c r="T59" s="15"/>
      <c r="U59" s="16"/>
      <c r="V59" s="295" t="s">
        <v>923</v>
      </c>
      <c r="W59" s="11" t="s">
        <v>46</v>
      </c>
      <c r="X59" s="387"/>
      <c r="Z59" t="str">
        <f t="shared" si="0"/>
        <v/>
      </c>
      <c r="AA59" t="str">
        <f t="shared" si="1"/>
        <v/>
      </c>
    </row>
    <row r="60" spans="1:27" hidden="1">
      <c r="A60" s="13">
        <v>46</v>
      </c>
      <c r="B60" s="264" t="s">
        <v>410</v>
      </c>
      <c r="C60" s="29"/>
      <c r="D60" s="54" t="s">
        <v>409</v>
      </c>
      <c r="E60" s="15">
        <v>69</v>
      </c>
      <c r="F60" s="15">
        <v>953</v>
      </c>
      <c r="G60" s="15">
        <v>80</v>
      </c>
      <c r="H60" s="15">
        <v>1117</v>
      </c>
      <c r="I60" s="15">
        <v>83</v>
      </c>
      <c r="J60" s="15">
        <v>1273</v>
      </c>
      <c r="K60" s="15">
        <v>88</v>
      </c>
      <c r="L60" s="15">
        <v>1430</v>
      </c>
      <c r="M60" s="15">
        <v>97</v>
      </c>
      <c r="N60" s="15">
        <v>1564</v>
      </c>
      <c r="O60" s="15">
        <v>94</v>
      </c>
      <c r="P60" s="15">
        <v>1678</v>
      </c>
      <c r="Q60" s="15">
        <v>97</v>
      </c>
      <c r="R60" s="15">
        <v>1783</v>
      </c>
      <c r="S60" s="15"/>
      <c r="T60" s="15"/>
      <c r="U60" s="16"/>
      <c r="V60" s="295" t="s">
        <v>924</v>
      </c>
      <c r="W60" s="11" t="s">
        <v>47</v>
      </c>
      <c r="X60" s="387"/>
      <c r="Z60" t="str">
        <f t="shared" si="0"/>
        <v/>
      </c>
      <c r="AA60" t="str">
        <f t="shared" si="1"/>
        <v/>
      </c>
    </row>
    <row r="61" spans="1:27" hidden="1">
      <c r="A61" s="13">
        <v>47</v>
      </c>
      <c r="B61" s="264" t="s">
        <v>411</v>
      </c>
      <c r="C61" s="29"/>
      <c r="D61" s="54" t="s">
        <v>409</v>
      </c>
      <c r="E61" s="15">
        <v>14</v>
      </c>
      <c r="F61" s="15">
        <v>245</v>
      </c>
      <c r="G61" s="15">
        <v>15</v>
      </c>
      <c r="H61" s="15">
        <v>299</v>
      </c>
      <c r="I61" s="15">
        <v>20</v>
      </c>
      <c r="J61" s="15">
        <v>335</v>
      </c>
      <c r="K61" s="15">
        <v>21</v>
      </c>
      <c r="L61" s="15">
        <v>375</v>
      </c>
      <c r="M61" s="15">
        <v>27</v>
      </c>
      <c r="N61" s="15">
        <v>417</v>
      </c>
      <c r="O61" s="15">
        <v>31</v>
      </c>
      <c r="P61" s="15">
        <v>473</v>
      </c>
      <c r="Q61" s="15">
        <v>34</v>
      </c>
      <c r="R61" s="15">
        <v>493</v>
      </c>
      <c r="S61" s="15"/>
      <c r="T61" s="15"/>
      <c r="U61" s="16"/>
      <c r="V61" s="295" t="s">
        <v>925</v>
      </c>
      <c r="W61" s="11" t="s">
        <v>42</v>
      </c>
      <c r="X61" s="387"/>
      <c r="Z61" t="str">
        <f t="shared" si="0"/>
        <v/>
      </c>
      <c r="AA61" t="str">
        <f t="shared" si="1"/>
        <v/>
      </c>
    </row>
    <row r="62" spans="1:27" hidden="1">
      <c r="A62" s="13">
        <v>48</v>
      </c>
      <c r="B62" s="18" t="s">
        <v>412</v>
      </c>
      <c r="C62" s="53"/>
      <c r="D62" s="54" t="s">
        <v>409</v>
      </c>
      <c r="E62" s="15">
        <v>252843</v>
      </c>
      <c r="F62" s="28" t="s">
        <v>23</v>
      </c>
      <c r="G62" s="15">
        <v>252998</v>
      </c>
      <c r="H62" s="28" t="s">
        <v>23</v>
      </c>
      <c r="I62" s="15">
        <v>247214</v>
      </c>
      <c r="J62" s="28" t="s">
        <v>23</v>
      </c>
      <c r="K62" s="15">
        <v>251341</v>
      </c>
      <c r="L62" s="28" t="s">
        <v>23</v>
      </c>
      <c r="M62" s="15">
        <v>246616</v>
      </c>
      <c r="N62" s="28" t="s">
        <v>23</v>
      </c>
      <c r="O62" s="66">
        <v>251170</v>
      </c>
      <c r="P62" s="28" t="s">
        <v>23</v>
      </c>
      <c r="Q62" s="66">
        <v>253478</v>
      </c>
      <c r="R62" s="28" t="s">
        <v>23</v>
      </c>
      <c r="S62" s="66"/>
      <c r="T62" s="28"/>
      <c r="U62" s="16"/>
      <c r="V62" s="295" t="s">
        <v>926</v>
      </c>
      <c r="W62" s="11" t="s">
        <v>46</v>
      </c>
      <c r="X62" s="387"/>
      <c r="Z62" t="str">
        <f t="shared" si="0"/>
        <v/>
      </c>
      <c r="AA62" t="str">
        <f t="shared" si="1"/>
        <v/>
      </c>
    </row>
    <row r="63" spans="1:27" ht="24.95" hidden="1" customHeight="1">
      <c r="A63" s="13">
        <v>49</v>
      </c>
      <c r="B63" s="67" t="s">
        <v>413</v>
      </c>
      <c r="C63" s="53"/>
      <c r="D63" s="24" t="s">
        <v>414</v>
      </c>
      <c r="E63" s="15">
        <v>229521</v>
      </c>
      <c r="F63" s="28" t="s">
        <v>23</v>
      </c>
      <c r="G63" s="15">
        <v>197701</v>
      </c>
      <c r="H63" s="28" t="s">
        <v>23</v>
      </c>
      <c r="I63" s="15">
        <v>218870</v>
      </c>
      <c r="J63" s="28" t="s">
        <v>23</v>
      </c>
      <c r="K63" s="15">
        <v>219476</v>
      </c>
      <c r="L63" s="28" t="s">
        <v>23</v>
      </c>
      <c r="M63" s="65">
        <v>211519</v>
      </c>
      <c r="N63" s="28" t="s">
        <v>23</v>
      </c>
      <c r="O63" s="28">
        <v>199240</v>
      </c>
      <c r="P63" s="28" t="s">
        <v>23</v>
      </c>
      <c r="Q63" s="28" t="s">
        <v>22</v>
      </c>
      <c r="R63" s="28" t="s">
        <v>22</v>
      </c>
      <c r="S63" s="28"/>
      <c r="T63" s="28"/>
      <c r="U63" s="16"/>
      <c r="V63" s="295" t="s">
        <v>927</v>
      </c>
      <c r="W63" s="11" t="s">
        <v>42</v>
      </c>
      <c r="X63" s="387"/>
      <c r="Z63" t="str">
        <f t="shared" si="0"/>
        <v/>
      </c>
      <c r="AA63" t="str">
        <f t="shared" si="1"/>
        <v/>
      </c>
    </row>
    <row r="64" spans="1:27" ht="24.95" hidden="1" customHeight="1">
      <c r="A64" s="13">
        <v>50</v>
      </c>
      <c r="B64" s="18" t="s">
        <v>415</v>
      </c>
      <c r="C64" s="53"/>
      <c r="D64" s="14" t="s">
        <v>416</v>
      </c>
      <c r="E64" s="15">
        <v>33.1</v>
      </c>
      <c r="F64" s="28" t="s">
        <v>23</v>
      </c>
      <c r="G64" s="15">
        <v>35.4</v>
      </c>
      <c r="H64" s="28" t="s">
        <v>23</v>
      </c>
      <c r="I64" s="15">
        <v>37</v>
      </c>
      <c r="J64" s="28" t="s">
        <v>23</v>
      </c>
      <c r="K64" s="15">
        <v>37.299999999999997</v>
      </c>
      <c r="L64" s="28" t="s">
        <v>23</v>
      </c>
      <c r="M64" s="65">
        <v>37</v>
      </c>
      <c r="N64" s="28" t="s">
        <v>23</v>
      </c>
      <c r="O64" s="28">
        <v>37.799999999999997</v>
      </c>
      <c r="P64" s="28" t="s">
        <v>23</v>
      </c>
      <c r="Q64" s="28">
        <v>39.119999999999997</v>
      </c>
      <c r="R64" s="28" t="s">
        <v>23</v>
      </c>
      <c r="S64" s="28"/>
      <c r="T64" s="28"/>
      <c r="U64" s="16"/>
      <c r="V64" s="295" t="s">
        <v>928</v>
      </c>
      <c r="W64" s="11" t="s">
        <v>47</v>
      </c>
      <c r="X64" s="387"/>
      <c r="Z64" t="str">
        <f t="shared" si="0"/>
        <v/>
      </c>
      <c r="AA64" t="str">
        <f t="shared" si="1"/>
        <v/>
      </c>
    </row>
    <row r="65" spans="1:27" hidden="1">
      <c r="A65" s="13">
        <v>51</v>
      </c>
      <c r="B65" s="67" t="s">
        <v>417</v>
      </c>
      <c r="C65" s="29"/>
      <c r="D65" s="14" t="s">
        <v>416</v>
      </c>
      <c r="E65" s="68">
        <v>42.5</v>
      </c>
      <c r="F65" s="28" t="s">
        <v>23</v>
      </c>
      <c r="G65" s="26">
        <v>41.7</v>
      </c>
      <c r="H65" s="28" t="s">
        <v>23</v>
      </c>
      <c r="I65" s="26">
        <v>41.7</v>
      </c>
      <c r="J65" s="28" t="s">
        <v>23</v>
      </c>
      <c r="K65" s="26">
        <v>41.55</v>
      </c>
      <c r="L65" s="28" t="s">
        <v>23</v>
      </c>
      <c r="M65" s="26">
        <v>41.9</v>
      </c>
      <c r="N65" s="28" t="s">
        <v>23</v>
      </c>
      <c r="O65" s="28">
        <v>40.799999999999997</v>
      </c>
      <c r="P65" s="28" t="s">
        <v>23</v>
      </c>
      <c r="Q65" s="28">
        <v>40.4</v>
      </c>
      <c r="R65" s="28" t="s">
        <v>23</v>
      </c>
      <c r="S65" s="28"/>
      <c r="T65" s="28"/>
      <c r="U65" s="16"/>
      <c r="V65" s="295" t="s">
        <v>929</v>
      </c>
      <c r="W65" s="11" t="s">
        <v>44</v>
      </c>
      <c r="X65" s="387"/>
      <c r="Z65" t="str">
        <f t="shared" si="0"/>
        <v/>
      </c>
      <c r="AA65" t="str">
        <f t="shared" si="1"/>
        <v/>
      </c>
    </row>
    <row r="66" spans="1:27" ht="24.95" hidden="1" customHeight="1">
      <c r="A66" s="13">
        <v>52</v>
      </c>
      <c r="B66" s="67" t="s">
        <v>418</v>
      </c>
      <c r="C66" s="29"/>
      <c r="D66" s="24" t="s">
        <v>419</v>
      </c>
      <c r="E66" s="65">
        <v>8</v>
      </c>
      <c r="F66" s="28" t="s">
        <v>23</v>
      </c>
      <c r="G66" s="65">
        <v>9</v>
      </c>
      <c r="H66" s="28" t="s">
        <v>23</v>
      </c>
      <c r="I66" s="65">
        <v>11</v>
      </c>
      <c r="J66" s="28" t="s">
        <v>23</v>
      </c>
      <c r="K66" s="65">
        <v>13</v>
      </c>
      <c r="L66" s="28" t="s">
        <v>23</v>
      </c>
      <c r="M66" s="65">
        <v>13</v>
      </c>
      <c r="N66" s="28" t="s">
        <v>23</v>
      </c>
      <c r="O66" s="66">
        <v>16</v>
      </c>
      <c r="P66" s="28" t="s">
        <v>23</v>
      </c>
      <c r="Q66" s="66">
        <v>16</v>
      </c>
      <c r="R66" s="28" t="s">
        <v>23</v>
      </c>
      <c r="S66" s="66"/>
      <c r="T66" s="28"/>
      <c r="U66" s="16"/>
      <c r="V66" s="295" t="s">
        <v>930</v>
      </c>
      <c r="W66" s="11" t="s">
        <v>47</v>
      </c>
      <c r="X66" s="387"/>
      <c r="Z66" t="str">
        <f t="shared" si="0"/>
        <v/>
      </c>
      <c r="AA66" t="str">
        <f t="shared" si="1"/>
        <v/>
      </c>
    </row>
    <row r="67" spans="1:27" ht="24.95" hidden="1" customHeight="1">
      <c r="A67" s="13">
        <v>53</v>
      </c>
      <c r="B67" s="67" t="s">
        <v>420</v>
      </c>
      <c r="C67" s="29"/>
      <c r="D67" s="24" t="s">
        <v>421</v>
      </c>
      <c r="E67" s="230">
        <v>200</v>
      </c>
      <c r="F67" s="28" t="s">
        <v>23</v>
      </c>
      <c r="G67" s="65">
        <v>230</v>
      </c>
      <c r="H67" s="28" t="s">
        <v>23</v>
      </c>
      <c r="I67" s="65">
        <v>258</v>
      </c>
      <c r="J67" s="28" t="s">
        <v>23</v>
      </c>
      <c r="K67" s="65">
        <v>292</v>
      </c>
      <c r="L67" s="28" t="s">
        <v>23</v>
      </c>
      <c r="M67" s="65">
        <v>292</v>
      </c>
      <c r="N67" s="28" t="s">
        <v>23</v>
      </c>
      <c r="O67" s="66">
        <v>466</v>
      </c>
      <c r="P67" s="28" t="s">
        <v>23</v>
      </c>
      <c r="Q67" s="66">
        <v>519</v>
      </c>
      <c r="R67" s="28" t="s">
        <v>23</v>
      </c>
      <c r="S67" s="66"/>
      <c r="T67" s="231"/>
      <c r="U67" s="16"/>
      <c r="V67" s="295" t="s">
        <v>931</v>
      </c>
      <c r="W67" s="11" t="s">
        <v>42</v>
      </c>
      <c r="X67" s="387"/>
      <c r="Z67" t="str">
        <f t="shared" si="0"/>
        <v/>
      </c>
      <c r="AA67" t="str">
        <f t="shared" si="1"/>
        <v/>
      </c>
    </row>
    <row r="68" spans="1:27" ht="24.95" hidden="1" customHeight="1">
      <c r="A68" s="13">
        <v>54</v>
      </c>
      <c r="B68" s="67" t="s">
        <v>422</v>
      </c>
      <c r="C68" s="29"/>
      <c r="D68" s="24" t="s">
        <v>423</v>
      </c>
      <c r="E68" s="15">
        <v>0</v>
      </c>
      <c r="F68" s="15">
        <v>0</v>
      </c>
      <c r="G68" s="26">
        <v>41.08</v>
      </c>
      <c r="H68" s="69">
        <v>33.049999999999997</v>
      </c>
      <c r="I68" s="26">
        <v>41.99</v>
      </c>
      <c r="J68" s="69">
        <v>34.1</v>
      </c>
      <c r="K68" s="26">
        <v>42.42</v>
      </c>
      <c r="L68" s="69">
        <v>34.57</v>
      </c>
      <c r="M68" s="26">
        <v>41.39</v>
      </c>
      <c r="N68" s="69">
        <v>33.49</v>
      </c>
      <c r="O68" s="26">
        <v>42.85</v>
      </c>
      <c r="P68" s="28">
        <v>34.94</v>
      </c>
      <c r="Q68" s="26">
        <v>45.68</v>
      </c>
      <c r="R68" s="28">
        <v>36.76</v>
      </c>
      <c r="S68" s="26"/>
      <c r="T68" s="28"/>
      <c r="U68" s="16"/>
      <c r="V68" s="295" t="s">
        <v>932</v>
      </c>
      <c r="W68" s="70" t="s">
        <v>42</v>
      </c>
      <c r="X68" s="387"/>
      <c r="Z68" t="str">
        <f t="shared" si="0"/>
        <v/>
      </c>
      <c r="AA68" t="str">
        <f t="shared" si="1"/>
        <v/>
      </c>
    </row>
    <row r="69" spans="1:27" ht="33.75" hidden="1">
      <c r="A69" s="13"/>
      <c r="B69" s="67" t="s">
        <v>424</v>
      </c>
      <c r="C69" s="29"/>
      <c r="D69" s="24" t="s">
        <v>423</v>
      </c>
      <c r="E69" s="15">
        <v>0</v>
      </c>
      <c r="F69" s="15">
        <v>0</v>
      </c>
      <c r="G69" s="26">
        <v>80.180000000000007</v>
      </c>
      <c r="H69" s="69">
        <v>47.79</v>
      </c>
      <c r="I69" s="26">
        <v>93.48</v>
      </c>
      <c r="J69" s="69">
        <v>56.22</v>
      </c>
      <c r="K69" s="26">
        <v>86.3</v>
      </c>
      <c r="L69" s="69">
        <v>54.14</v>
      </c>
      <c r="M69" s="26">
        <v>72.73</v>
      </c>
      <c r="N69" s="69">
        <v>53.09</v>
      </c>
      <c r="O69" s="26">
        <v>54.73</v>
      </c>
      <c r="P69" s="28">
        <v>51.65</v>
      </c>
      <c r="Q69" s="26" t="s">
        <v>22</v>
      </c>
      <c r="R69" s="28" t="s">
        <v>22</v>
      </c>
      <c r="S69" s="26"/>
      <c r="T69" s="28"/>
      <c r="U69" s="16"/>
      <c r="V69" s="295" t="s">
        <v>933</v>
      </c>
      <c r="W69" s="70" t="s">
        <v>42</v>
      </c>
      <c r="X69" s="387"/>
      <c r="Z69" t="str">
        <f t="shared" si="0"/>
        <v/>
      </c>
      <c r="AA69" t="str">
        <f t="shared" si="1"/>
        <v/>
      </c>
    </row>
    <row r="70" spans="1:27" ht="35.1" customHeight="1">
      <c r="A70" s="13">
        <v>55</v>
      </c>
      <c r="B70" s="67" t="s">
        <v>1553</v>
      </c>
      <c r="C70" s="29"/>
      <c r="D70" s="24" t="s">
        <v>331</v>
      </c>
      <c r="E70" s="65">
        <v>2685</v>
      </c>
      <c r="F70" s="66">
        <v>2443</v>
      </c>
      <c r="G70" s="65">
        <v>2720</v>
      </c>
      <c r="H70" s="66">
        <v>2436</v>
      </c>
      <c r="I70" s="65">
        <v>2852</v>
      </c>
      <c r="J70" s="66">
        <v>2542</v>
      </c>
      <c r="K70" s="65">
        <v>3025</v>
      </c>
      <c r="L70" s="66">
        <v>2633</v>
      </c>
      <c r="M70" s="65">
        <f>3132+2024</f>
        <v>5156</v>
      </c>
      <c r="N70" s="66">
        <f>2675+1698</f>
        <v>4373</v>
      </c>
      <c r="O70" s="66">
        <f>3335+2076</f>
        <v>5411</v>
      </c>
      <c r="P70" s="66">
        <f>2713+1777</f>
        <v>4490</v>
      </c>
      <c r="Q70" s="66">
        <v>5657</v>
      </c>
      <c r="R70" s="66">
        <v>4593</v>
      </c>
      <c r="S70" s="66">
        <v>3380</v>
      </c>
      <c r="T70" s="66">
        <v>2693</v>
      </c>
      <c r="U70" s="16"/>
      <c r="V70" s="295" t="s">
        <v>934</v>
      </c>
      <c r="W70" s="11" t="s">
        <v>48</v>
      </c>
      <c r="X70" s="387"/>
      <c r="Y70" t="s">
        <v>1575</v>
      </c>
      <c r="Z70" t="str">
        <f t="shared" si="0"/>
        <v/>
      </c>
      <c r="AA70" t="str">
        <f t="shared" si="1"/>
        <v>請備註</v>
      </c>
    </row>
    <row r="71" spans="1:27" ht="35.1" customHeight="1">
      <c r="A71" s="13">
        <v>56</v>
      </c>
      <c r="B71" s="67" t="s">
        <v>1554</v>
      </c>
      <c r="C71" s="29"/>
      <c r="D71" s="24" t="s">
        <v>425</v>
      </c>
      <c r="E71" s="15">
        <v>0</v>
      </c>
      <c r="F71" s="15">
        <v>0</v>
      </c>
      <c r="G71" s="15">
        <v>0</v>
      </c>
      <c r="H71" s="15">
        <v>0</v>
      </c>
      <c r="I71" s="15">
        <v>0</v>
      </c>
      <c r="J71" s="15">
        <v>0</v>
      </c>
      <c r="K71" s="15">
        <v>0</v>
      </c>
      <c r="L71" s="15">
        <v>0</v>
      </c>
      <c r="M71" s="26">
        <v>75.53</v>
      </c>
      <c r="N71" s="28">
        <v>69.760000000000005</v>
      </c>
      <c r="O71" s="28">
        <v>75.599999999999994</v>
      </c>
      <c r="P71" s="28">
        <v>69.47</v>
      </c>
      <c r="Q71" s="28">
        <v>74.61</v>
      </c>
      <c r="R71" s="28">
        <v>69.37</v>
      </c>
      <c r="S71" s="28" t="s">
        <v>159</v>
      </c>
      <c r="T71" s="28" t="s">
        <v>159</v>
      </c>
      <c r="U71" s="16"/>
      <c r="V71" s="295" t="s">
        <v>1429</v>
      </c>
      <c r="W71" s="11" t="s">
        <v>48</v>
      </c>
      <c r="X71" s="384"/>
      <c r="Y71" t="s">
        <v>1575</v>
      </c>
      <c r="Z71" t="str">
        <f t="shared" si="0"/>
        <v>請確認</v>
      </c>
      <c r="AA71" t="str">
        <f t="shared" si="1"/>
        <v/>
      </c>
    </row>
    <row r="72" spans="1:27" s="356" customFormat="1">
      <c r="A72" s="13">
        <v>57</v>
      </c>
      <c r="B72" s="67" t="s">
        <v>1555</v>
      </c>
      <c r="C72" s="19"/>
      <c r="D72" s="24" t="s">
        <v>331</v>
      </c>
      <c r="E72" s="65">
        <f t="shared" ref="E72:P72" si="2">SUM(E74:E76)</f>
        <v>2842</v>
      </c>
      <c r="F72" s="65">
        <f t="shared" si="2"/>
        <v>268</v>
      </c>
      <c r="G72" s="65">
        <f t="shared" si="2"/>
        <v>3052</v>
      </c>
      <c r="H72" s="65">
        <f t="shared" si="2"/>
        <v>279</v>
      </c>
      <c r="I72" s="65">
        <f t="shared" si="2"/>
        <v>3384</v>
      </c>
      <c r="J72" s="65">
        <f t="shared" si="2"/>
        <v>343</v>
      </c>
      <c r="K72" s="65">
        <f t="shared" si="2"/>
        <v>3527</v>
      </c>
      <c r="L72" s="65">
        <f t="shared" si="2"/>
        <v>367</v>
      </c>
      <c r="M72" s="65">
        <f t="shared" si="2"/>
        <v>3794</v>
      </c>
      <c r="N72" s="65">
        <f t="shared" si="2"/>
        <v>498</v>
      </c>
      <c r="O72" s="65">
        <f t="shared" si="2"/>
        <v>4094</v>
      </c>
      <c r="P72" s="65">
        <f t="shared" si="2"/>
        <v>471</v>
      </c>
      <c r="Q72" s="65">
        <v>4083</v>
      </c>
      <c r="R72" s="65">
        <v>473</v>
      </c>
      <c r="S72" s="65">
        <v>2537</v>
      </c>
      <c r="T72" s="65">
        <v>322</v>
      </c>
      <c r="U72" s="16"/>
      <c r="V72" s="295" t="s">
        <v>1430</v>
      </c>
      <c r="W72" s="11" t="s">
        <v>48</v>
      </c>
      <c r="X72" s="384" t="s">
        <v>1513</v>
      </c>
      <c r="Y72" t="s">
        <v>1575</v>
      </c>
      <c r="Z72" s="356" t="str">
        <f t="shared" ref="Z72:Z102" si="3">IF(ISBLANK(S72),"",IF(IF(Q72&lt;=R72,1,-1)*IF(S72&lt;=T72,1,-1)&lt;0,"請確認",""))</f>
        <v/>
      </c>
      <c r="AA72" s="356" t="str">
        <f t="shared" ref="AA72:AA102" si="4">IF(OR(ISBLANK(T72),ISBLANK(S72),ISTEXT(T72),ISTEXT(S72)),"",IF(OR((S72+T72)/(Q72+R72)&gt;1.3,(S72+T72)/(Q72+R72)&lt;0.7),"請備註",""))</f>
        <v>請備註</v>
      </c>
    </row>
    <row r="73" spans="1:27">
      <c r="A73" s="13"/>
      <c r="B73" s="438" t="s">
        <v>426</v>
      </c>
      <c r="C73" s="439"/>
      <c r="D73" s="24"/>
      <c r="E73" s="26"/>
      <c r="F73" s="28"/>
      <c r="G73" s="26"/>
      <c r="H73" s="28"/>
      <c r="I73" s="26"/>
      <c r="J73" s="28"/>
      <c r="K73" s="26"/>
      <c r="L73" s="28"/>
      <c r="M73" s="26"/>
      <c r="N73" s="28"/>
      <c r="O73" s="28"/>
      <c r="P73" s="28"/>
      <c r="Q73" s="28"/>
      <c r="R73" s="28"/>
      <c r="S73" s="28"/>
      <c r="T73" s="28"/>
      <c r="U73" s="16"/>
      <c r="V73" s="295"/>
      <c r="W73" s="11" t="s">
        <v>48</v>
      </c>
      <c r="X73" s="387"/>
      <c r="Y73" t="s">
        <v>1575</v>
      </c>
      <c r="Z73" t="str">
        <f t="shared" si="3"/>
        <v/>
      </c>
      <c r="AA73" t="str">
        <f t="shared" si="4"/>
        <v/>
      </c>
    </row>
    <row r="74" spans="1:27" ht="24.95" customHeight="1">
      <c r="A74" s="13"/>
      <c r="B74" s="67"/>
      <c r="C74" s="71" t="s">
        <v>427</v>
      </c>
      <c r="D74" s="24" t="s">
        <v>331</v>
      </c>
      <c r="E74" s="65">
        <f>1232+691</f>
        <v>1923</v>
      </c>
      <c r="F74" s="66">
        <f>156+60</f>
        <v>216</v>
      </c>
      <c r="G74" s="65">
        <f>1173+839</f>
        <v>2012</v>
      </c>
      <c r="H74" s="66">
        <f>176+63</f>
        <v>239</v>
      </c>
      <c r="I74" s="65">
        <f>1392+868</f>
        <v>2260</v>
      </c>
      <c r="J74" s="66">
        <f>208+87</f>
        <v>295</v>
      </c>
      <c r="K74" s="65">
        <f>1468+898</f>
        <v>2366</v>
      </c>
      <c r="L74" s="66">
        <f>222+92</f>
        <v>314</v>
      </c>
      <c r="M74" s="65">
        <f>1563+999</f>
        <v>2562</v>
      </c>
      <c r="N74" s="66">
        <f>283+149</f>
        <v>432</v>
      </c>
      <c r="O74" s="72">
        <f>1659+1097</f>
        <v>2756</v>
      </c>
      <c r="P74" s="66">
        <f>273+132</f>
        <v>405</v>
      </c>
      <c r="Q74" s="72">
        <v>2765</v>
      </c>
      <c r="R74" s="66">
        <v>406</v>
      </c>
      <c r="S74" s="72">
        <v>1712</v>
      </c>
      <c r="T74" s="66">
        <v>262</v>
      </c>
      <c r="U74" s="16"/>
      <c r="V74" s="295" t="s">
        <v>1431</v>
      </c>
      <c r="W74" s="11" t="s">
        <v>48</v>
      </c>
      <c r="X74" s="387"/>
      <c r="Y74" t="s">
        <v>1575</v>
      </c>
      <c r="Z74" t="str">
        <f t="shared" si="3"/>
        <v/>
      </c>
      <c r="AA74" t="str">
        <f t="shared" si="4"/>
        <v>請備註</v>
      </c>
    </row>
    <row r="75" spans="1:27">
      <c r="A75" s="13"/>
      <c r="B75" s="67"/>
      <c r="C75" s="71" t="s">
        <v>428</v>
      </c>
      <c r="D75" s="24" t="s">
        <v>331</v>
      </c>
      <c r="E75" s="65">
        <v>62</v>
      </c>
      <c r="F75" s="66">
        <v>48</v>
      </c>
      <c r="G75" s="65">
        <v>87</v>
      </c>
      <c r="H75" s="66">
        <v>35</v>
      </c>
      <c r="I75" s="65">
        <v>105</v>
      </c>
      <c r="J75" s="66">
        <v>35</v>
      </c>
      <c r="K75" s="65">
        <v>103</v>
      </c>
      <c r="L75" s="66">
        <v>36</v>
      </c>
      <c r="M75" s="65">
        <v>96</v>
      </c>
      <c r="N75" s="66">
        <v>52</v>
      </c>
      <c r="O75" s="66">
        <f>124+18</f>
        <v>142</v>
      </c>
      <c r="P75" s="66">
        <f>43+5</f>
        <v>48</v>
      </c>
      <c r="Q75" s="66">
        <v>139</v>
      </c>
      <c r="R75" s="66">
        <v>50</v>
      </c>
      <c r="S75" s="66">
        <v>98</v>
      </c>
      <c r="T75" s="66">
        <v>45</v>
      </c>
      <c r="U75" s="16"/>
      <c r="V75" s="295" t="s">
        <v>1432</v>
      </c>
      <c r="W75" s="11" t="s">
        <v>48</v>
      </c>
      <c r="X75" s="387"/>
      <c r="Y75" t="s">
        <v>1575</v>
      </c>
      <c r="Z75" t="str">
        <f t="shared" si="3"/>
        <v/>
      </c>
      <c r="AA75" t="str">
        <f t="shared" si="4"/>
        <v/>
      </c>
    </row>
    <row r="76" spans="1:27">
      <c r="A76" s="13"/>
      <c r="B76" s="67"/>
      <c r="C76" s="71" t="s">
        <v>429</v>
      </c>
      <c r="D76" s="24" t="s">
        <v>331</v>
      </c>
      <c r="E76" s="65">
        <f>535+322</f>
        <v>857</v>
      </c>
      <c r="F76" s="66">
        <f>3+1</f>
        <v>4</v>
      </c>
      <c r="G76" s="65">
        <f>567+386</f>
        <v>953</v>
      </c>
      <c r="H76" s="66">
        <f>1+4</f>
        <v>5</v>
      </c>
      <c r="I76" s="65">
        <f>607+412</f>
        <v>1019</v>
      </c>
      <c r="J76" s="66">
        <f>4+9</f>
        <v>13</v>
      </c>
      <c r="K76" s="65">
        <f>651+407</f>
        <v>1058</v>
      </c>
      <c r="L76" s="72">
        <f>5+12</f>
        <v>17</v>
      </c>
      <c r="M76" s="65">
        <f>697+439</f>
        <v>1136</v>
      </c>
      <c r="N76" s="66">
        <f>10+4</f>
        <v>14</v>
      </c>
      <c r="O76" s="66">
        <f>720+476</f>
        <v>1196</v>
      </c>
      <c r="P76" s="66">
        <f>14+4</f>
        <v>18</v>
      </c>
      <c r="Q76" s="66">
        <v>1194</v>
      </c>
      <c r="R76" s="66">
        <v>24</v>
      </c>
      <c r="S76" s="66">
        <v>727</v>
      </c>
      <c r="T76" s="66">
        <v>15</v>
      </c>
      <c r="U76" s="16"/>
      <c r="V76" s="295" t="s">
        <v>1433</v>
      </c>
      <c r="W76" s="11" t="s">
        <v>48</v>
      </c>
      <c r="X76" s="387"/>
      <c r="Y76" t="s">
        <v>1575</v>
      </c>
      <c r="Z76" t="str">
        <f t="shared" si="3"/>
        <v/>
      </c>
      <c r="AA76" t="str">
        <f t="shared" si="4"/>
        <v>請備註</v>
      </c>
    </row>
    <row r="77" spans="1:27" hidden="1">
      <c r="A77" s="13"/>
      <c r="B77" s="67"/>
      <c r="C77" s="71" t="s">
        <v>1496</v>
      </c>
      <c r="D77" s="24" t="s">
        <v>1487</v>
      </c>
      <c r="E77" s="65">
        <v>0</v>
      </c>
      <c r="F77" s="66">
        <v>0</v>
      </c>
      <c r="G77" s="65">
        <v>0</v>
      </c>
      <c r="H77" s="66">
        <v>0</v>
      </c>
      <c r="I77" s="65">
        <v>0</v>
      </c>
      <c r="J77" s="66">
        <v>0</v>
      </c>
      <c r="K77" s="65">
        <v>0</v>
      </c>
      <c r="L77" s="72">
        <v>0</v>
      </c>
      <c r="M77" s="65">
        <v>0</v>
      </c>
      <c r="N77" s="66">
        <v>0</v>
      </c>
      <c r="O77" s="66">
        <v>0</v>
      </c>
      <c r="P77" s="66">
        <v>0</v>
      </c>
      <c r="Q77" s="66">
        <v>0</v>
      </c>
      <c r="R77" s="66">
        <v>0</v>
      </c>
      <c r="S77" s="66"/>
      <c r="T77" s="66"/>
      <c r="U77" s="16"/>
      <c r="V77" s="295"/>
      <c r="W77" s="11"/>
      <c r="X77" s="387"/>
    </row>
    <row r="78" spans="1:27" hidden="1">
      <c r="A78" s="13"/>
      <c r="B78" s="67"/>
      <c r="C78" s="71" t="s">
        <v>1497</v>
      </c>
      <c r="D78" s="24" t="s">
        <v>1487</v>
      </c>
      <c r="E78" s="65">
        <v>0</v>
      </c>
      <c r="F78" s="66">
        <v>0</v>
      </c>
      <c r="G78" s="65">
        <v>0</v>
      </c>
      <c r="H78" s="66">
        <v>0</v>
      </c>
      <c r="I78" s="65">
        <v>0</v>
      </c>
      <c r="J78" s="66">
        <v>0</v>
      </c>
      <c r="K78" s="65">
        <v>0</v>
      </c>
      <c r="L78" s="72">
        <v>0</v>
      </c>
      <c r="M78" s="65">
        <v>0</v>
      </c>
      <c r="N78" s="66">
        <v>0</v>
      </c>
      <c r="O78" s="66">
        <v>0</v>
      </c>
      <c r="P78" s="66">
        <v>0</v>
      </c>
      <c r="Q78" s="66">
        <v>0</v>
      </c>
      <c r="R78" s="66">
        <v>0</v>
      </c>
      <c r="S78" s="66"/>
      <c r="T78" s="66"/>
      <c r="U78" s="16"/>
      <c r="V78" s="295"/>
      <c r="W78" s="11"/>
      <c r="X78" s="387"/>
    </row>
    <row r="79" spans="1:27" ht="24.95" hidden="1" customHeight="1">
      <c r="A79" s="13">
        <v>58</v>
      </c>
      <c r="B79" s="262" t="s">
        <v>430</v>
      </c>
      <c r="C79" s="73"/>
      <c r="D79" s="24" t="s">
        <v>431</v>
      </c>
      <c r="E79" s="26">
        <v>1.6</v>
      </c>
      <c r="F79" s="28">
        <v>5.2</v>
      </c>
      <c r="G79" s="26">
        <v>1.7</v>
      </c>
      <c r="H79" s="28">
        <v>5.5</v>
      </c>
      <c r="I79" s="26">
        <v>1.5</v>
      </c>
      <c r="J79" s="28">
        <v>4.5999999999999996</v>
      </c>
      <c r="K79" s="26">
        <v>1.8</v>
      </c>
      <c r="L79" s="28">
        <v>5.3</v>
      </c>
      <c r="M79" s="26">
        <v>1.1000000000000001</v>
      </c>
      <c r="N79" s="28">
        <v>4.4000000000000004</v>
      </c>
      <c r="O79" s="28">
        <v>1.3</v>
      </c>
      <c r="P79" s="28">
        <v>4.5999999999999996</v>
      </c>
      <c r="Q79" s="28">
        <v>1.070292</v>
      </c>
      <c r="R79" s="28">
        <v>4.3676510000000004</v>
      </c>
      <c r="S79" s="28"/>
      <c r="T79" s="28"/>
      <c r="U79" s="16"/>
      <c r="V79" s="295" t="s">
        <v>935</v>
      </c>
      <c r="W79" s="11" t="s">
        <v>42</v>
      </c>
      <c r="X79" s="387"/>
      <c r="Z79" t="str">
        <f t="shared" si="3"/>
        <v/>
      </c>
      <c r="AA79" t="str">
        <f t="shared" si="4"/>
        <v/>
      </c>
    </row>
    <row r="80" spans="1:27" ht="24.95" hidden="1" customHeight="1">
      <c r="A80" s="13">
        <v>59</v>
      </c>
      <c r="B80" s="262" t="s">
        <v>432</v>
      </c>
      <c r="C80" s="73"/>
      <c r="D80" s="24" t="s">
        <v>431</v>
      </c>
      <c r="E80" s="26">
        <v>271.11</v>
      </c>
      <c r="F80" s="28">
        <v>376.83</v>
      </c>
      <c r="G80" s="26">
        <v>276.02999999999997</v>
      </c>
      <c r="H80" s="28">
        <v>375.18</v>
      </c>
      <c r="I80" s="26">
        <v>284.52</v>
      </c>
      <c r="J80" s="28">
        <v>371.86</v>
      </c>
      <c r="K80" s="26">
        <v>289.64</v>
      </c>
      <c r="L80" s="28">
        <v>371.3</v>
      </c>
      <c r="M80" s="26">
        <v>276.89999999999998</v>
      </c>
      <c r="N80" s="28">
        <v>358.9</v>
      </c>
      <c r="O80" s="28" t="s">
        <v>22</v>
      </c>
      <c r="P80" s="28" t="s">
        <v>22</v>
      </c>
      <c r="Q80" s="28" t="s">
        <v>22</v>
      </c>
      <c r="R80" s="28" t="s">
        <v>22</v>
      </c>
      <c r="S80" s="28"/>
      <c r="T80" s="28"/>
      <c r="U80" s="16"/>
      <c r="V80" s="295" t="s">
        <v>936</v>
      </c>
      <c r="W80" s="11" t="s">
        <v>46</v>
      </c>
      <c r="X80" s="387"/>
      <c r="Z80" t="str">
        <f t="shared" si="3"/>
        <v/>
      </c>
      <c r="AA80" t="str">
        <f t="shared" si="4"/>
        <v/>
      </c>
    </row>
    <row r="81" spans="1:27" ht="24.95" hidden="1" customHeight="1">
      <c r="A81" s="13">
        <v>60</v>
      </c>
      <c r="B81" s="262" t="s">
        <v>433</v>
      </c>
      <c r="C81" s="73"/>
      <c r="D81" s="24" t="s">
        <v>431</v>
      </c>
      <c r="E81" s="15">
        <v>0</v>
      </c>
      <c r="F81" s="15">
        <v>0</v>
      </c>
      <c r="G81" s="15">
        <v>0</v>
      </c>
      <c r="H81" s="15">
        <v>0</v>
      </c>
      <c r="I81" s="26">
        <v>96352.87185266109</v>
      </c>
      <c r="J81" s="28">
        <v>92792.751471436422</v>
      </c>
      <c r="K81" s="26">
        <v>96414.253363460622</v>
      </c>
      <c r="L81" s="28">
        <v>92990.741273385152</v>
      </c>
      <c r="M81" s="26">
        <v>96699.052302915705</v>
      </c>
      <c r="N81" s="28">
        <v>93604.711829428066</v>
      </c>
      <c r="O81" s="28">
        <v>96438.5</v>
      </c>
      <c r="P81" s="28">
        <v>93240.5</v>
      </c>
      <c r="Q81" s="28" t="s">
        <v>22</v>
      </c>
      <c r="R81" s="28" t="s">
        <v>22</v>
      </c>
      <c r="S81" s="28"/>
      <c r="T81" s="28"/>
      <c r="U81" s="16"/>
      <c r="V81" s="295" t="s">
        <v>937</v>
      </c>
      <c r="W81" s="11" t="s">
        <v>47</v>
      </c>
      <c r="X81" s="387"/>
      <c r="Z81" t="str">
        <f t="shared" si="3"/>
        <v/>
      </c>
      <c r="AA81" t="str">
        <f t="shared" si="4"/>
        <v/>
      </c>
    </row>
    <row r="82" spans="1:27" hidden="1">
      <c r="A82" s="13"/>
      <c r="B82" s="266" t="s">
        <v>434</v>
      </c>
      <c r="C82" s="41"/>
      <c r="D82" s="24"/>
      <c r="E82" s="26"/>
      <c r="F82" s="28"/>
      <c r="G82" s="26"/>
      <c r="H82" s="28"/>
      <c r="I82" s="26"/>
      <c r="J82" s="28"/>
      <c r="K82" s="26"/>
      <c r="L82" s="28"/>
      <c r="M82" s="26"/>
      <c r="N82" s="28"/>
      <c r="O82" s="28"/>
      <c r="P82" s="28"/>
      <c r="Q82" s="28"/>
      <c r="R82" s="28"/>
      <c r="S82" s="28"/>
      <c r="T82" s="28"/>
      <c r="U82" s="16"/>
      <c r="V82" s="295"/>
      <c r="W82" s="11"/>
      <c r="X82" s="387"/>
      <c r="Z82" t="str">
        <f t="shared" si="3"/>
        <v/>
      </c>
      <c r="AA82" t="str">
        <f t="shared" si="4"/>
        <v/>
      </c>
    </row>
    <row r="83" spans="1:27" ht="39.950000000000003" hidden="1" customHeight="1">
      <c r="A83" s="13"/>
      <c r="B83" s="18"/>
      <c r="C83" s="41" t="s">
        <v>435</v>
      </c>
      <c r="D83" s="24" t="s">
        <v>431</v>
      </c>
      <c r="E83" s="15">
        <v>0</v>
      </c>
      <c r="F83" s="15">
        <v>0</v>
      </c>
      <c r="G83" s="15">
        <v>0</v>
      </c>
      <c r="H83" s="15">
        <v>0</v>
      </c>
      <c r="I83" s="26">
        <v>101236.37638781271</v>
      </c>
      <c r="J83" s="28">
        <v>101206.9204804638</v>
      </c>
      <c r="K83" s="26">
        <v>101492.98175958148</v>
      </c>
      <c r="L83" s="28">
        <v>101553.65895198987</v>
      </c>
      <c r="M83" s="26">
        <v>96845.117400746269</v>
      </c>
      <c r="N83" s="28">
        <v>96876.597257716829</v>
      </c>
      <c r="O83" s="28">
        <v>96560.088472324904</v>
      </c>
      <c r="P83" s="28">
        <v>96592.880163663984</v>
      </c>
      <c r="Q83" s="28" t="s">
        <v>22</v>
      </c>
      <c r="R83" s="28" t="s">
        <v>22</v>
      </c>
      <c r="S83" s="28"/>
      <c r="T83" s="28"/>
      <c r="U83" s="16"/>
      <c r="V83" s="295" t="s">
        <v>938</v>
      </c>
      <c r="W83" s="11"/>
      <c r="X83" s="387"/>
      <c r="Z83" t="str">
        <f t="shared" si="3"/>
        <v/>
      </c>
      <c r="AA83" t="str">
        <f t="shared" si="4"/>
        <v/>
      </c>
    </row>
    <row r="84" spans="1:27" ht="39.950000000000003" hidden="1" customHeight="1">
      <c r="A84" s="13"/>
      <c r="B84" s="18"/>
      <c r="C84" s="41" t="s">
        <v>436</v>
      </c>
      <c r="D84" s="24" t="s">
        <v>431</v>
      </c>
      <c r="E84" s="15">
        <v>0</v>
      </c>
      <c r="F84" s="15">
        <v>0</v>
      </c>
      <c r="G84" s="15">
        <v>0</v>
      </c>
      <c r="H84" s="15">
        <v>0</v>
      </c>
      <c r="I84" s="26">
        <v>96415.763921799851</v>
      </c>
      <c r="J84" s="28">
        <v>92279.855247285886</v>
      </c>
      <c r="K84" s="26">
        <v>96261.076045396607</v>
      </c>
      <c r="L84" s="28">
        <v>92139.374521754959</v>
      </c>
      <c r="M84" s="26">
        <v>95876.203613285936</v>
      </c>
      <c r="N84" s="28">
        <v>92569.36407423325</v>
      </c>
      <c r="O84" s="28">
        <v>95639.20316242479</v>
      </c>
      <c r="P84" s="28">
        <v>92100.969105361975</v>
      </c>
      <c r="Q84" s="28" t="s">
        <v>22</v>
      </c>
      <c r="R84" s="28" t="s">
        <v>22</v>
      </c>
      <c r="S84" s="28"/>
      <c r="T84" s="28"/>
      <c r="U84" s="16"/>
      <c r="V84" s="295" t="s">
        <v>939</v>
      </c>
      <c r="W84" s="11"/>
      <c r="X84" s="387"/>
      <c r="Z84" t="str">
        <f t="shared" si="3"/>
        <v/>
      </c>
      <c r="AA84" t="str">
        <f t="shared" si="4"/>
        <v/>
      </c>
    </row>
    <row r="85" spans="1:27" ht="39.950000000000003" hidden="1" customHeight="1">
      <c r="A85" s="13"/>
      <c r="B85" s="18"/>
      <c r="C85" s="41" t="s">
        <v>437</v>
      </c>
      <c r="D85" s="24" t="s">
        <v>431</v>
      </c>
      <c r="E85" s="15">
        <v>0</v>
      </c>
      <c r="F85" s="15">
        <v>0</v>
      </c>
      <c r="G85" s="15">
        <v>0</v>
      </c>
      <c r="H85" s="15">
        <v>0</v>
      </c>
      <c r="I85" s="26">
        <v>94808.939232903678</v>
      </c>
      <c r="J85" s="28">
        <v>89079.538397099808</v>
      </c>
      <c r="K85" s="26">
        <v>95055.04161612902</v>
      </c>
      <c r="L85" s="28">
        <v>89693.896614939105</v>
      </c>
      <c r="M85" s="26">
        <v>94547.182362444175</v>
      </c>
      <c r="N85" s="28">
        <v>89719.340926028264</v>
      </c>
      <c r="O85" s="28">
        <v>94815.528008451351</v>
      </c>
      <c r="P85" s="28">
        <v>90234.456661838864</v>
      </c>
      <c r="Q85" s="28" t="s">
        <v>22</v>
      </c>
      <c r="R85" s="28" t="s">
        <v>22</v>
      </c>
      <c r="S85" s="28"/>
      <c r="T85" s="28"/>
      <c r="U85" s="16"/>
      <c r="V85" s="295" t="s">
        <v>940</v>
      </c>
      <c r="W85" s="11"/>
      <c r="X85" s="387"/>
      <c r="Z85" t="str">
        <f t="shared" si="3"/>
        <v/>
      </c>
      <c r="AA85" t="str">
        <f t="shared" si="4"/>
        <v/>
      </c>
    </row>
    <row r="86" spans="1:27" ht="39.950000000000003" hidden="1" customHeight="1">
      <c r="A86" s="13"/>
      <c r="B86" s="18"/>
      <c r="C86" s="41" t="s">
        <v>438</v>
      </c>
      <c r="D86" s="24" t="s">
        <v>431</v>
      </c>
      <c r="E86" s="15">
        <v>0</v>
      </c>
      <c r="F86" s="15">
        <v>0</v>
      </c>
      <c r="G86" s="15">
        <v>0</v>
      </c>
      <c r="H86" s="15">
        <v>0</v>
      </c>
      <c r="I86" s="26">
        <v>94892.110485577767</v>
      </c>
      <c r="J86" s="28">
        <v>90116.305303366244</v>
      </c>
      <c r="K86" s="26">
        <v>94878.737668332586</v>
      </c>
      <c r="L86" s="28">
        <v>90248.680627084701</v>
      </c>
      <c r="M86" s="26">
        <v>95059.839450022017</v>
      </c>
      <c r="N86" s="28">
        <v>90954.726229755339</v>
      </c>
      <c r="O86" s="28">
        <v>95030.911681125071</v>
      </c>
      <c r="P86" s="28">
        <v>90841.436499369971</v>
      </c>
      <c r="Q86" s="28" t="s">
        <v>22</v>
      </c>
      <c r="R86" s="28" t="s">
        <v>22</v>
      </c>
      <c r="S86" s="28"/>
      <c r="T86" s="28"/>
      <c r="U86" s="16"/>
      <c r="V86" s="295" t="s">
        <v>941</v>
      </c>
      <c r="W86" s="11"/>
      <c r="X86" s="387"/>
      <c r="Z86" t="str">
        <f t="shared" si="3"/>
        <v/>
      </c>
      <c r="AA86" t="str">
        <f t="shared" si="4"/>
        <v/>
      </c>
    </row>
    <row r="87" spans="1:27" ht="39.950000000000003" hidden="1" customHeight="1">
      <c r="A87" s="13"/>
      <c r="B87" s="18"/>
      <c r="C87" s="41" t="s">
        <v>439</v>
      </c>
      <c r="D87" s="24" t="s">
        <v>431</v>
      </c>
      <c r="E87" s="15">
        <v>0</v>
      </c>
      <c r="F87" s="15">
        <v>0</v>
      </c>
      <c r="G87" s="15">
        <v>0</v>
      </c>
      <c r="H87" s="15">
        <v>0</v>
      </c>
      <c r="I87" s="26">
        <v>96458.298248031395</v>
      </c>
      <c r="J87" s="28">
        <v>94532.400641343978</v>
      </c>
      <c r="K87" s="26">
        <v>96432.852557905717</v>
      </c>
      <c r="L87" s="28">
        <v>94568.414701160451</v>
      </c>
      <c r="M87" s="26">
        <v>100090.81818932382</v>
      </c>
      <c r="N87" s="28">
        <v>98860.170089405976</v>
      </c>
      <c r="O87" s="28">
        <v>99360.147251387592</v>
      </c>
      <c r="P87" s="28">
        <v>97671.732179153492</v>
      </c>
      <c r="Q87" s="28" t="s">
        <v>22</v>
      </c>
      <c r="R87" s="28" t="s">
        <v>22</v>
      </c>
      <c r="S87" s="28"/>
      <c r="T87" s="28"/>
      <c r="U87" s="16"/>
      <c r="V87" s="295" t="s">
        <v>942</v>
      </c>
      <c r="W87" s="11"/>
      <c r="X87" s="387"/>
      <c r="Z87" t="str">
        <f t="shared" si="3"/>
        <v/>
      </c>
      <c r="AA87" t="str">
        <f t="shared" si="4"/>
        <v/>
      </c>
    </row>
    <row r="88" spans="1:27" ht="39.950000000000003" hidden="1" customHeight="1">
      <c r="A88" s="13"/>
      <c r="B88" s="18"/>
      <c r="C88" s="41" t="s">
        <v>440</v>
      </c>
      <c r="D88" s="24" t="s">
        <v>431</v>
      </c>
      <c r="E88" s="15">
        <v>0</v>
      </c>
      <c r="F88" s="15">
        <v>0</v>
      </c>
      <c r="G88" s="15">
        <v>0</v>
      </c>
      <c r="H88" s="15">
        <v>0</v>
      </c>
      <c r="I88" s="26">
        <v>98168.581665871228</v>
      </c>
      <c r="J88" s="28">
        <v>98822.725683963014</v>
      </c>
      <c r="K88" s="26">
        <v>98459.958932238194</v>
      </c>
      <c r="L88" s="28">
        <v>98860.92343220934</v>
      </c>
      <c r="M88" s="26">
        <v>106568.32068670852</v>
      </c>
      <c r="N88" s="28">
        <v>107044.33798175216</v>
      </c>
      <c r="O88" s="28">
        <v>102985.82623007198</v>
      </c>
      <c r="P88" s="28">
        <v>102064.15683112733</v>
      </c>
      <c r="Q88" s="28" t="s">
        <v>22</v>
      </c>
      <c r="R88" s="28" t="s">
        <v>22</v>
      </c>
      <c r="S88" s="28"/>
      <c r="T88" s="28"/>
      <c r="U88" s="16"/>
      <c r="V88" s="295" t="s">
        <v>943</v>
      </c>
      <c r="W88" s="11"/>
      <c r="X88" s="387"/>
      <c r="Z88" t="str">
        <f t="shared" si="3"/>
        <v/>
      </c>
      <c r="AA88" t="str">
        <f t="shared" si="4"/>
        <v/>
      </c>
    </row>
    <row r="89" spans="1:27" hidden="1">
      <c r="A89" s="13">
        <v>61</v>
      </c>
      <c r="B89" s="264" t="s">
        <v>441</v>
      </c>
      <c r="C89" s="29"/>
      <c r="D89" s="54"/>
      <c r="E89" s="74"/>
      <c r="F89" s="74"/>
      <c r="G89" s="74"/>
      <c r="H89" s="74"/>
      <c r="I89" s="74"/>
      <c r="J89" s="74"/>
      <c r="K89" s="74"/>
      <c r="L89" s="74"/>
      <c r="M89" s="74"/>
      <c r="N89" s="74"/>
      <c r="O89" s="74"/>
      <c r="P89" s="74"/>
      <c r="Q89" s="74"/>
      <c r="R89" s="74"/>
      <c r="S89" s="74"/>
      <c r="T89" s="74"/>
      <c r="U89" s="16"/>
      <c r="V89" s="295"/>
      <c r="W89" s="11" t="s">
        <v>50</v>
      </c>
      <c r="X89" s="387"/>
      <c r="Z89" t="str">
        <f t="shared" si="3"/>
        <v/>
      </c>
      <c r="AA89" t="str">
        <f t="shared" si="4"/>
        <v/>
      </c>
    </row>
    <row r="90" spans="1:27" ht="24.95" hidden="1" customHeight="1">
      <c r="A90" s="13"/>
      <c r="B90" s="269" t="s">
        <v>442</v>
      </c>
      <c r="C90" s="75"/>
      <c r="D90" s="54" t="s">
        <v>52</v>
      </c>
      <c r="E90" s="76">
        <v>80.432028000000003</v>
      </c>
      <c r="F90" s="76">
        <v>76.470359999999999</v>
      </c>
      <c r="G90" s="76">
        <v>81.156379999999999</v>
      </c>
      <c r="H90" s="76">
        <v>77.025899999999993</v>
      </c>
      <c r="I90" s="76">
        <v>81.189411000000007</v>
      </c>
      <c r="J90" s="76">
        <v>77.666728000000006</v>
      </c>
      <c r="K90" s="76">
        <v>79.502762430939228</v>
      </c>
      <c r="L90" s="76">
        <v>74.895590715605181</v>
      </c>
      <c r="M90" s="76">
        <v>81.036553972884846</v>
      </c>
      <c r="N90" s="76">
        <v>76.425699515877582</v>
      </c>
      <c r="O90" s="76">
        <v>82.048593350383598</v>
      </c>
      <c r="P90" s="76">
        <v>76.739646978954497</v>
      </c>
      <c r="Q90" s="76">
        <v>82.737573899715301</v>
      </c>
      <c r="R90" s="76">
        <v>78.132191109794704</v>
      </c>
      <c r="S90" s="76"/>
      <c r="T90" s="76"/>
      <c r="U90" s="16"/>
      <c r="V90" s="295" t="s">
        <v>944</v>
      </c>
      <c r="W90" s="11"/>
      <c r="X90" s="388"/>
      <c r="Z90" t="str">
        <f t="shared" si="3"/>
        <v/>
      </c>
      <c r="AA90" t="str">
        <f t="shared" si="4"/>
        <v/>
      </c>
    </row>
    <row r="91" spans="1:27" ht="24.95" hidden="1" customHeight="1">
      <c r="A91" s="13"/>
      <c r="B91" s="269" t="s">
        <v>443</v>
      </c>
      <c r="C91" s="77"/>
      <c r="D91" s="54" t="s">
        <v>52</v>
      </c>
      <c r="E91" s="76">
        <v>89.528625020388191</v>
      </c>
      <c r="F91" s="76">
        <v>85.629108698975685</v>
      </c>
      <c r="G91" s="76">
        <v>88.556279686291845</v>
      </c>
      <c r="H91" s="76">
        <v>85.544430538172705</v>
      </c>
      <c r="I91" s="76">
        <v>88.294930875576043</v>
      </c>
      <c r="J91" s="76">
        <v>84.886512439982539</v>
      </c>
      <c r="K91" s="76">
        <v>87.602541883304454</v>
      </c>
      <c r="L91" s="76">
        <v>84.190791287565474</v>
      </c>
      <c r="M91" s="76">
        <v>87.593534014965442</v>
      </c>
      <c r="N91" s="76">
        <v>83.566105437482747</v>
      </c>
      <c r="O91" s="76">
        <v>88.260819915496199</v>
      </c>
      <c r="P91" s="76">
        <v>84.270470503676705</v>
      </c>
      <c r="Q91" s="76">
        <v>87.960104488245094</v>
      </c>
      <c r="R91" s="76">
        <v>84.338532640092396</v>
      </c>
      <c r="S91" s="76"/>
      <c r="T91" s="76"/>
      <c r="U91" s="16"/>
      <c r="V91" s="295" t="s">
        <v>945</v>
      </c>
      <c r="W91" s="11"/>
      <c r="X91" s="387"/>
      <c r="Z91" t="str">
        <f t="shared" si="3"/>
        <v/>
      </c>
      <c r="AA91" t="str">
        <f t="shared" si="4"/>
        <v/>
      </c>
    </row>
    <row r="92" spans="1:27" ht="39.950000000000003" hidden="1" customHeight="1">
      <c r="A92" s="13"/>
      <c r="B92" s="269" t="s">
        <v>444</v>
      </c>
      <c r="C92" s="77"/>
      <c r="D92" s="54" t="s">
        <v>52</v>
      </c>
      <c r="E92" s="76">
        <v>79.460234057797948</v>
      </c>
      <c r="F92" s="76">
        <v>73.614137012829829</v>
      </c>
      <c r="G92" s="76">
        <v>83.970077477958853</v>
      </c>
      <c r="H92" s="76">
        <v>77.330508474576277</v>
      </c>
      <c r="I92" s="76">
        <v>84.048133292193768</v>
      </c>
      <c r="J92" s="76">
        <v>77.797779777977794</v>
      </c>
      <c r="K92" s="76">
        <v>84.006092916984016</v>
      </c>
      <c r="L92" s="76">
        <v>74.032764029278496</v>
      </c>
      <c r="M92" s="76">
        <v>83.708609271523187</v>
      </c>
      <c r="N92" s="76">
        <v>74.146544546211487</v>
      </c>
      <c r="O92" s="76">
        <v>83.602324080051602</v>
      </c>
      <c r="P92" s="76">
        <v>72.889882615986593</v>
      </c>
      <c r="Q92" s="76">
        <v>85.185185185185205</v>
      </c>
      <c r="R92" s="76">
        <v>67.284991568296803</v>
      </c>
      <c r="S92" s="76"/>
      <c r="T92" s="76"/>
      <c r="U92" s="16"/>
      <c r="V92" s="295" t="s">
        <v>946</v>
      </c>
      <c r="W92" s="11"/>
      <c r="X92" s="387"/>
      <c r="Z92" t="str">
        <f t="shared" si="3"/>
        <v/>
      </c>
      <c r="AA92" t="str">
        <f t="shared" si="4"/>
        <v/>
      </c>
    </row>
    <row r="93" spans="1:27" ht="39.950000000000003" hidden="1" customHeight="1">
      <c r="A93" s="13"/>
      <c r="B93" s="269" t="s">
        <v>445</v>
      </c>
      <c r="C93" s="77"/>
      <c r="D93" s="54" t="s">
        <v>52</v>
      </c>
      <c r="E93" s="76">
        <v>75.191709844559583</v>
      </c>
      <c r="F93" s="76">
        <v>72.851090786712589</v>
      </c>
      <c r="G93" s="76">
        <v>76.300108342361867</v>
      </c>
      <c r="H93" s="76">
        <v>73.305785123966942</v>
      </c>
      <c r="I93" s="76">
        <v>75.991529788817033</v>
      </c>
      <c r="J93" s="76">
        <v>74.376960613454173</v>
      </c>
      <c r="K93" s="76">
        <v>74.917787742899861</v>
      </c>
      <c r="L93" s="76">
        <v>71.73672810856209</v>
      </c>
      <c r="M93" s="76">
        <v>77.34181047532546</v>
      </c>
      <c r="N93" s="76">
        <v>73.888521700815161</v>
      </c>
      <c r="O93" s="76">
        <v>78.849397214067096</v>
      </c>
      <c r="P93" s="76">
        <v>73.791486291486294</v>
      </c>
      <c r="Q93" s="76">
        <v>79.679989464673696</v>
      </c>
      <c r="R93" s="76">
        <v>75.929110537881002</v>
      </c>
      <c r="S93" s="76"/>
      <c r="T93" s="76"/>
      <c r="U93" s="16"/>
      <c r="V93" s="295" t="s">
        <v>947</v>
      </c>
      <c r="W93" s="11"/>
      <c r="X93" s="387"/>
      <c r="Z93" t="str">
        <f t="shared" si="3"/>
        <v/>
      </c>
      <c r="AA93" t="str">
        <f t="shared" si="4"/>
        <v/>
      </c>
    </row>
    <row r="94" spans="1:27" ht="39.950000000000003" hidden="1" customHeight="1">
      <c r="A94" s="13"/>
      <c r="B94" s="269" t="s">
        <v>446</v>
      </c>
      <c r="C94" s="77"/>
      <c r="D94" s="54" t="s">
        <v>52</v>
      </c>
      <c r="E94" s="76">
        <v>64.523565573770497</v>
      </c>
      <c r="F94" s="76">
        <v>60.814405565786778</v>
      </c>
      <c r="G94" s="76">
        <v>65.709459459459467</v>
      </c>
      <c r="H94" s="76">
        <v>60.625412904646559</v>
      </c>
      <c r="I94" s="76">
        <v>68.489820723184451</v>
      </c>
      <c r="J94" s="76">
        <v>63.403089187842554</v>
      </c>
      <c r="K94" s="76">
        <v>65.73853989813243</v>
      </c>
      <c r="L94" s="76">
        <v>62.449683726279467</v>
      </c>
      <c r="M94" s="76">
        <v>70.744288872512897</v>
      </c>
      <c r="N94" s="76">
        <v>66.738794435857812</v>
      </c>
      <c r="O94" s="76">
        <v>70.166870166870197</v>
      </c>
      <c r="P94" s="76">
        <v>66.130070830650396</v>
      </c>
      <c r="Q94" s="76">
        <v>74.160777385158994</v>
      </c>
      <c r="R94" s="76">
        <v>69.953554841014693</v>
      </c>
      <c r="S94" s="76"/>
      <c r="T94" s="76"/>
      <c r="U94" s="16"/>
      <c r="V94" s="295" t="s">
        <v>948</v>
      </c>
      <c r="W94" s="11"/>
      <c r="X94" s="387"/>
      <c r="Z94" t="str">
        <f t="shared" si="3"/>
        <v/>
      </c>
      <c r="AA94" t="str">
        <f t="shared" si="4"/>
        <v/>
      </c>
    </row>
    <row r="95" spans="1:27" ht="39.950000000000003" hidden="1" customHeight="1">
      <c r="A95" s="13"/>
      <c r="B95" s="269" t="s">
        <v>447</v>
      </c>
      <c r="C95" s="77"/>
      <c r="D95" s="54" t="s">
        <v>52</v>
      </c>
      <c r="E95" s="15">
        <v>0</v>
      </c>
      <c r="F95" s="15">
        <v>0</v>
      </c>
      <c r="G95" s="15">
        <v>0</v>
      </c>
      <c r="H95" s="15">
        <v>0</v>
      </c>
      <c r="I95" s="15">
        <v>0</v>
      </c>
      <c r="J95" s="15">
        <v>0</v>
      </c>
      <c r="K95" s="76">
        <v>62.302371541501977</v>
      </c>
      <c r="L95" s="76">
        <v>55.872545387180438</v>
      </c>
      <c r="M95" s="76">
        <v>63.199105145413867</v>
      </c>
      <c r="N95" s="76">
        <v>61.234245980008694</v>
      </c>
      <c r="O95" s="76">
        <v>62.444302991725003</v>
      </c>
      <c r="P95" s="76">
        <v>61.071789686552101</v>
      </c>
      <c r="Q95" s="76">
        <v>63.8888888888889</v>
      </c>
      <c r="R95" s="76">
        <v>62.7557160048135</v>
      </c>
      <c r="S95" s="76"/>
      <c r="T95" s="76"/>
      <c r="U95" s="16"/>
      <c r="V95" s="295" t="s">
        <v>949</v>
      </c>
      <c r="W95" s="11"/>
      <c r="X95" s="387"/>
      <c r="Z95" t="str">
        <f t="shared" si="3"/>
        <v/>
      </c>
      <c r="AA95" t="str">
        <f t="shared" si="4"/>
        <v/>
      </c>
    </row>
    <row r="96" spans="1:27" ht="22.5" hidden="1">
      <c r="A96" s="13"/>
      <c r="B96" s="269" t="s">
        <v>448</v>
      </c>
      <c r="C96" s="77"/>
      <c r="D96" s="54" t="s">
        <v>52</v>
      </c>
      <c r="E96" s="76">
        <v>76.849999999999994</v>
      </c>
      <c r="F96" s="76">
        <v>71.75</v>
      </c>
      <c r="G96" s="76">
        <v>75.8</v>
      </c>
      <c r="H96" s="76">
        <v>71.3</v>
      </c>
      <c r="I96" s="76">
        <v>75.02</v>
      </c>
      <c r="J96" s="76">
        <v>70.55</v>
      </c>
      <c r="K96" s="76">
        <v>75.517526911399386</v>
      </c>
      <c r="L96" s="76">
        <v>70.715504913041471</v>
      </c>
      <c r="M96" s="76">
        <v>75.425247429217322</v>
      </c>
      <c r="N96" s="76">
        <v>70.434233779348659</v>
      </c>
      <c r="O96" s="76">
        <v>76.256886053928696</v>
      </c>
      <c r="P96" s="76">
        <v>71.020581822049706</v>
      </c>
      <c r="Q96" s="76">
        <v>76.768165462187397</v>
      </c>
      <c r="R96" s="76">
        <v>71.095506397624106</v>
      </c>
      <c r="S96" s="76"/>
      <c r="T96" s="76"/>
      <c r="U96" s="16"/>
      <c r="V96" s="295" t="s">
        <v>950</v>
      </c>
      <c r="W96" s="11"/>
      <c r="X96" s="387"/>
      <c r="Z96" t="str">
        <f t="shared" si="3"/>
        <v/>
      </c>
      <c r="AA96" t="str">
        <f t="shared" si="4"/>
        <v/>
      </c>
    </row>
    <row r="97" spans="1:27" ht="24.95" hidden="1" customHeight="1">
      <c r="A97" s="13"/>
      <c r="B97" s="269" t="s">
        <v>449</v>
      </c>
      <c r="C97" s="77"/>
      <c r="D97" s="54" t="s">
        <v>52</v>
      </c>
      <c r="E97" s="78">
        <v>51.41</v>
      </c>
      <c r="F97" s="79">
        <v>49.29</v>
      </c>
      <c r="G97" s="79">
        <v>49.26</v>
      </c>
      <c r="H97" s="79">
        <v>47.65</v>
      </c>
      <c r="I97" s="79">
        <v>47.14</v>
      </c>
      <c r="J97" s="79">
        <v>45.8</v>
      </c>
      <c r="K97" s="79">
        <v>45.587073386109779</v>
      </c>
      <c r="L97" s="79">
        <v>44.750417994483904</v>
      </c>
      <c r="M97" s="79">
        <v>45.725038600102934</v>
      </c>
      <c r="N97" s="79">
        <v>44.278680965625981</v>
      </c>
      <c r="O97" s="79">
        <v>45.694902884439998</v>
      </c>
      <c r="P97" s="79">
        <v>43.832041145313603</v>
      </c>
      <c r="Q97" s="79">
        <v>45.500907740551199</v>
      </c>
      <c r="R97" s="79">
        <v>43.346129727910899</v>
      </c>
      <c r="S97" s="79"/>
      <c r="T97" s="79"/>
      <c r="U97" s="16"/>
      <c r="V97" s="295" t="s">
        <v>951</v>
      </c>
      <c r="W97" s="11"/>
      <c r="X97" s="387"/>
      <c r="Z97" t="str">
        <f t="shared" si="3"/>
        <v/>
      </c>
      <c r="AA97" t="str">
        <f t="shared" si="4"/>
        <v/>
      </c>
    </row>
    <row r="98" spans="1:27" hidden="1">
      <c r="A98" s="13">
        <v>62</v>
      </c>
      <c r="B98" s="264" t="s">
        <v>450</v>
      </c>
      <c r="C98" s="29"/>
      <c r="D98" s="54" t="s">
        <v>409</v>
      </c>
      <c r="E98" s="15">
        <v>18197</v>
      </c>
      <c r="F98" s="15">
        <v>12202</v>
      </c>
      <c r="G98" s="15">
        <v>19094</v>
      </c>
      <c r="H98" s="15">
        <v>12609</v>
      </c>
      <c r="I98" s="15">
        <v>22912</v>
      </c>
      <c r="J98" s="15">
        <v>16370</v>
      </c>
      <c r="K98" s="15">
        <v>26393</v>
      </c>
      <c r="L98" s="15">
        <v>19303</v>
      </c>
      <c r="M98" s="15">
        <v>28210</v>
      </c>
      <c r="N98" s="15">
        <v>21110</v>
      </c>
      <c r="O98" s="15">
        <v>29639</v>
      </c>
      <c r="P98" s="15">
        <v>22713</v>
      </c>
      <c r="Q98" s="15">
        <v>31435</v>
      </c>
      <c r="R98" s="15">
        <v>24484</v>
      </c>
      <c r="S98" s="15"/>
      <c r="T98" s="15"/>
      <c r="U98" s="16"/>
      <c r="V98" s="295" t="s">
        <v>952</v>
      </c>
      <c r="W98" s="11" t="s">
        <v>53</v>
      </c>
      <c r="X98" s="387"/>
      <c r="Z98" t="str">
        <f t="shared" si="3"/>
        <v/>
      </c>
      <c r="AA98" t="str">
        <f t="shared" si="4"/>
        <v/>
      </c>
    </row>
    <row r="99" spans="1:27" hidden="1">
      <c r="A99" s="13"/>
      <c r="B99" s="261" t="s">
        <v>451</v>
      </c>
      <c r="C99" s="90"/>
      <c r="D99" s="54" t="s">
        <v>409</v>
      </c>
      <c r="E99" s="15">
        <v>18034</v>
      </c>
      <c r="F99" s="15">
        <v>12081</v>
      </c>
      <c r="G99" s="15">
        <v>18834</v>
      </c>
      <c r="H99" s="15">
        <v>12417</v>
      </c>
      <c r="I99" s="15">
        <v>22646</v>
      </c>
      <c r="J99" s="15">
        <v>16099</v>
      </c>
      <c r="K99" s="15">
        <v>26023</v>
      </c>
      <c r="L99" s="15">
        <v>18922</v>
      </c>
      <c r="M99" s="15">
        <v>27924</v>
      </c>
      <c r="N99" s="15">
        <v>20743</v>
      </c>
      <c r="O99" s="15">
        <v>29408</v>
      </c>
      <c r="P99" s="15">
        <v>22387</v>
      </c>
      <c r="Q99" s="15">
        <v>31178</v>
      </c>
      <c r="R99" s="15">
        <v>24238</v>
      </c>
      <c r="S99" s="15"/>
      <c r="T99" s="15"/>
      <c r="U99" s="16"/>
      <c r="V99" s="295" t="s">
        <v>953</v>
      </c>
      <c r="W99" s="11"/>
      <c r="X99" s="387"/>
      <c r="Z99" t="str">
        <f t="shared" si="3"/>
        <v/>
      </c>
      <c r="AA99" t="str">
        <f t="shared" si="4"/>
        <v/>
      </c>
    </row>
    <row r="100" spans="1:27" hidden="1">
      <c r="A100" s="13"/>
      <c r="B100" s="261" t="s">
        <v>452</v>
      </c>
      <c r="C100" s="90"/>
      <c r="D100" s="54" t="s">
        <v>409</v>
      </c>
      <c r="E100" s="15">
        <v>163</v>
      </c>
      <c r="F100" s="15">
        <v>121</v>
      </c>
      <c r="G100" s="15">
        <v>260</v>
      </c>
      <c r="H100" s="15">
        <v>192</v>
      </c>
      <c r="I100" s="15">
        <v>266</v>
      </c>
      <c r="J100" s="15">
        <v>271</v>
      </c>
      <c r="K100" s="15">
        <v>370</v>
      </c>
      <c r="L100" s="15">
        <v>381</v>
      </c>
      <c r="M100" s="15">
        <v>286</v>
      </c>
      <c r="N100" s="15">
        <v>367</v>
      </c>
      <c r="O100" s="15">
        <v>231</v>
      </c>
      <c r="P100" s="15">
        <v>326</v>
      </c>
      <c r="Q100" s="15">
        <v>257</v>
      </c>
      <c r="R100" s="15">
        <v>246</v>
      </c>
      <c r="S100" s="15"/>
      <c r="T100" s="15"/>
      <c r="U100" s="16"/>
      <c r="V100" s="295" t="s">
        <v>954</v>
      </c>
      <c r="W100" s="11"/>
      <c r="X100" s="387"/>
      <c r="Z100" t="str">
        <f t="shared" si="3"/>
        <v/>
      </c>
      <c r="AA100" t="str">
        <f t="shared" si="4"/>
        <v/>
      </c>
    </row>
    <row r="101" spans="1:27" ht="39.950000000000003" hidden="1" customHeight="1">
      <c r="A101" s="13">
        <v>63</v>
      </c>
      <c r="B101" s="377" t="s">
        <v>1546</v>
      </c>
      <c r="C101" s="29"/>
      <c r="D101" s="54" t="s">
        <v>52</v>
      </c>
      <c r="E101" s="308">
        <v>3.8</v>
      </c>
      <c r="F101" s="308">
        <v>33.299999999999997</v>
      </c>
      <c r="G101" s="308">
        <v>5.3</v>
      </c>
      <c r="H101" s="308">
        <v>31.9</v>
      </c>
      <c r="I101" s="308">
        <v>2.5</v>
      </c>
      <c r="J101" s="308">
        <v>24.8</v>
      </c>
      <c r="K101" s="76">
        <v>4.3</v>
      </c>
      <c r="L101" s="76">
        <v>25.8</v>
      </c>
      <c r="M101" s="76">
        <v>3.4</v>
      </c>
      <c r="N101" s="76">
        <v>21.1</v>
      </c>
      <c r="O101" s="76">
        <v>2.4</v>
      </c>
      <c r="P101" s="76">
        <v>24.1</v>
      </c>
      <c r="Q101" s="76">
        <v>0.6</v>
      </c>
      <c r="R101" s="76">
        <v>23.3</v>
      </c>
      <c r="S101" s="76"/>
      <c r="T101" s="76"/>
      <c r="U101" s="174"/>
      <c r="V101" s="309" t="s">
        <v>955</v>
      </c>
      <c r="W101" s="11" t="s">
        <v>46</v>
      </c>
      <c r="X101" s="387"/>
    </row>
    <row r="102" spans="1:27" s="391" customFormat="1" ht="24.95" hidden="1" customHeight="1">
      <c r="A102" s="43">
        <v>64</v>
      </c>
      <c r="B102" s="311" t="s">
        <v>1518</v>
      </c>
      <c r="C102" s="389"/>
      <c r="D102" s="312" t="s">
        <v>1434</v>
      </c>
      <c r="E102" s="313"/>
      <c r="F102" s="313"/>
      <c r="G102" s="313"/>
      <c r="H102" s="313"/>
      <c r="I102" s="313"/>
      <c r="J102" s="313"/>
      <c r="K102" s="314"/>
      <c r="L102" s="314"/>
      <c r="M102" s="314"/>
      <c r="N102" s="314"/>
      <c r="O102" s="315"/>
      <c r="P102" s="315"/>
      <c r="Q102" s="315"/>
      <c r="R102" s="315"/>
      <c r="S102" s="314"/>
      <c r="T102" s="314"/>
      <c r="U102" s="316"/>
      <c r="V102" s="317" t="s">
        <v>1519</v>
      </c>
      <c r="W102" s="318" t="s">
        <v>1520</v>
      </c>
      <c r="X102" s="390" t="s">
        <v>1517</v>
      </c>
      <c r="Z102" s="391" t="str">
        <f t="shared" si="3"/>
        <v/>
      </c>
      <c r="AA102" s="391" t="str">
        <f t="shared" si="4"/>
        <v/>
      </c>
    </row>
    <row r="103" spans="1:27" s="241" customFormat="1" hidden="1">
      <c r="A103" s="412"/>
      <c r="B103" s="242" t="s">
        <v>294</v>
      </c>
      <c r="V103" s="298"/>
      <c r="X103" s="242"/>
    </row>
  </sheetData>
  <autoFilter ref="A3:X103">
    <filterColumn colId="1" showButton="0"/>
    <filterColumn colId="4" showButton="0"/>
    <filterColumn colId="6" showButton="0"/>
    <filterColumn colId="8" showButton="0"/>
    <filterColumn colId="10" showButton="0"/>
    <filterColumn colId="12" showButton="0"/>
    <filterColumn colId="14" showButton="0"/>
    <filterColumn colId="16" showButton="0"/>
    <filterColumn colId="18" showButton="0"/>
    <filterColumn colId="22">
      <filters>
        <filter val="社會局、衛生局"/>
      </filters>
    </filterColumn>
  </autoFilter>
  <mergeCells count="21">
    <mergeCell ref="Z3:AA3"/>
    <mergeCell ref="B33:C33"/>
    <mergeCell ref="B73:C73"/>
    <mergeCell ref="O3:P3"/>
    <mergeCell ref="S3:T3"/>
    <mergeCell ref="U3:U4"/>
    <mergeCell ref="Q3:R3"/>
    <mergeCell ref="W3:W4"/>
    <mergeCell ref="X3:X4"/>
    <mergeCell ref="B32:C32"/>
    <mergeCell ref="V3:V4"/>
    <mergeCell ref="A1:W1"/>
    <mergeCell ref="B2:D2"/>
    <mergeCell ref="A3:A4"/>
    <mergeCell ref="B3:C4"/>
    <mergeCell ref="D3:D4"/>
    <mergeCell ref="E3:F3"/>
    <mergeCell ref="G3:H3"/>
    <mergeCell ref="I3:J3"/>
    <mergeCell ref="K3:L3"/>
    <mergeCell ref="M3:N3"/>
  </mergeCells>
  <phoneticPr fontId="1" type="noConversion"/>
  <pageMargins left="0.70866141732283472" right="0.70866141732283472" top="0.35433070866141736" bottom="0.74803149606299213" header="0.31496062992125984" footer="0.31496062992125984"/>
  <pageSetup paperSize="8" scale="88" orientation="landscape" r:id="rId1"/>
  <headerFooter>
    <oddFooter>第 &amp;P 頁，共 &amp;N 頁</oddFooter>
  </headerFooter>
  <legacyDrawing r:id="rId2"/>
</worksheet>
</file>

<file path=xl/worksheets/sheet2.xml><?xml version="1.0" encoding="utf-8"?>
<worksheet xmlns="http://schemas.openxmlformats.org/spreadsheetml/2006/main" xmlns:r="http://schemas.openxmlformats.org/officeDocument/2006/relationships">
  <sheetPr filterMode="1">
    <tabColor theme="7" tint="-0.249977111117893"/>
  </sheetPr>
  <dimension ref="A1:AA103"/>
  <sheetViews>
    <sheetView zoomScale="90" zoomScaleNormal="90" workbookViewId="0">
      <selection activeCell="S83" sqref="S83"/>
    </sheetView>
  </sheetViews>
  <sheetFormatPr defaultRowHeight="16.5"/>
  <cols>
    <col min="1" max="1" width="5" style="410" customWidth="1"/>
    <col min="3" max="3" width="41.375" customWidth="1"/>
    <col min="5" max="10" width="9.5" hidden="1" customWidth="1"/>
    <col min="11" max="20" width="9.5" customWidth="1"/>
    <col min="22" max="22" width="30.625" style="298" customWidth="1"/>
    <col min="24" max="24" width="9" style="242"/>
    <col min="25" max="28" width="0" hidden="1" customWidth="1"/>
  </cols>
  <sheetData>
    <row r="1" spans="1:27" ht="25.5">
      <c r="A1" s="429" t="s">
        <v>191</v>
      </c>
      <c r="B1" s="430"/>
      <c r="C1" s="430"/>
      <c r="D1" s="430"/>
      <c r="E1" s="430"/>
      <c r="F1" s="430"/>
      <c r="G1" s="430"/>
      <c r="H1" s="430"/>
      <c r="I1" s="430"/>
      <c r="J1" s="430"/>
      <c r="K1" s="430"/>
      <c r="L1" s="430"/>
      <c r="M1" s="430"/>
      <c r="N1" s="430"/>
      <c r="O1" s="430"/>
      <c r="P1" s="430"/>
      <c r="Q1" s="430"/>
      <c r="R1" s="430"/>
      <c r="S1" s="430"/>
      <c r="T1" s="430"/>
      <c r="U1" s="430"/>
      <c r="V1" s="430"/>
      <c r="W1" s="430"/>
      <c r="X1" s="381"/>
    </row>
    <row r="2" spans="1:27">
      <c r="A2" s="408"/>
      <c r="B2" s="448"/>
      <c r="C2" s="448"/>
      <c r="D2" s="448"/>
      <c r="E2" s="82"/>
      <c r="F2" s="82"/>
      <c r="G2" s="82"/>
      <c r="H2" s="82"/>
      <c r="I2" s="82"/>
      <c r="J2" s="82"/>
      <c r="K2" s="82"/>
      <c r="L2" s="82"/>
      <c r="M2" s="82"/>
      <c r="N2" s="82"/>
      <c r="O2" s="82"/>
      <c r="P2" s="82"/>
      <c r="Q2" s="82"/>
      <c r="R2" s="82"/>
      <c r="S2" s="82"/>
      <c r="T2" s="82"/>
      <c r="U2" s="83"/>
      <c r="V2" s="297"/>
      <c r="W2" s="84"/>
      <c r="X2" s="392"/>
    </row>
    <row r="3" spans="1:27">
      <c r="A3" s="432" t="s">
        <v>1</v>
      </c>
      <c r="B3" s="434" t="s">
        <v>2</v>
      </c>
      <c r="C3" s="434"/>
      <c r="D3" s="434" t="s">
        <v>3</v>
      </c>
      <c r="E3" s="434" t="s">
        <v>4</v>
      </c>
      <c r="F3" s="434"/>
      <c r="G3" s="434" t="s">
        <v>5</v>
      </c>
      <c r="H3" s="434"/>
      <c r="I3" s="434" t="s">
        <v>6</v>
      </c>
      <c r="J3" s="434"/>
      <c r="K3" s="434" t="s">
        <v>7</v>
      </c>
      <c r="L3" s="434"/>
      <c r="M3" s="434" t="s">
        <v>8</v>
      </c>
      <c r="N3" s="434"/>
      <c r="O3" s="434" t="s">
        <v>9</v>
      </c>
      <c r="P3" s="434"/>
      <c r="Q3" s="434" t="s">
        <v>10</v>
      </c>
      <c r="R3" s="434"/>
      <c r="S3" s="434" t="s">
        <v>296</v>
      </c>
      <c r="T3" s="434"/>
      <c r="U3" s="440" t="s">
        <v>11</v>
      </c>
      <c r="V3" s="446" t="s">
        <v>825</v>
      </c>
      <c r="W3" s="442" t="s">
        <v>12</v>
      </c>
      <c r="X3" s="443" t="s">
        <v>13</v>
      </c>
      <c r="Z3" s="435" t="s">
        <v>300</v>
      </c>
      <c r="AA3" s="435"/>
    </row>
    <row r="4" spans="1:27" hidden="1">
      <c r="A4" s="433"/>
      <c r="B4" s="434"/>
      <c r="C4" s="434"/>
      <c r="D4" s="434"/>
      <c r="E4" s="6" t="s">
        <v>14</v>
      </c>
      <c r="F4" s="6" t="s">
        <v>15</v>
      </c>
      <c r="G4" s="6" t="s">
        <v>14</v>
      </c>
      <c r="H4" s="6" t="s">
        <v>38</v>
      </c>
      <c r="I4" s="6" t="s">
        <v>37</v>
      </c>
      <c r="J4" s="6" t="s">
        <v>38</v>
      </c>
      <c r="K4" s="6" t="s">
        <v>37</v>
      </c>
      <c r="L4" s="6" t="s">
        <v>38</v>
      </c>
      <c r="M4" s="6" t="s">
        <v>37</v>
      </c>
      <c r="N4" s="6" t="s">
        <v>38</v>
      </c>
      <c r="O4" s="6" t="s">
        <v>37</v>
      </c>
      <c r="P4" s="6" t="s">
        <v>38</v>
      </c>
      <c r="Q4" s="247" t="s">
        <v>37</v>
      </c>
      <c r="R4" s="247" t="s">
        <v>15</v>
      </c>
      <c r="S4" s="6" t="s">
        <v>37</v>
      </c>
      <c r="T4" s="6" t="s">
        <v>38</v>
      </c>
      <c r="U4" s="441"/>
      <c r="V4" s="447"/>
      <c r="W4" s="442"/>
      <c r="X4" s="442"/>
      <c r="Z4" s="249" t="s">
        <v>298</v>
      </c>
      <c r="AA4" s="249" t="s">
        <v>299</v>
      </c>
    </row>
    <row r="5" spans="1:27" hidden="1">
      <c r="A5" s="85"/>
      <c r="B5" s="86" t="s">
        <v>591</v>
      </c>
      <c r="C5" s="87"/>
      <c r="D5" s="170"/>
      <c r="E5" s="57"/>
      <c r="F5" s="57"/>
      <c r="G5" s="57"/>
      <c r="H5" s="57"/>
      <c r="I5" s="57"/>
      <c r="J5" s="57"/>
      <c r="K5" s="57"/>
      <c r="L5" s="57"/>
      <c r="M5" s="57"/>
      <c r="N5" s="57"/>
      <c r="O5" s="57"/>
      <c r="P5" s="57"/>
      <c r="Q5" s="171"/>
      <c r="R5" s="57"/>
      <c r="S5" s="171"/>
      <c r="T5" s="57"/>
      <c r="U5" s="16"/>
      <c r="V5" s="299"/>
      <c r="W5" s="70"/>
      <c r="X5" s="387"/>
      <c r="Z5" t="str">
        <f>IF(ISBLANK(S5),"",IF(IF(Q5&lt;=R5,1,-1)*IF(S5&lt;=T5,1,-1)&lt;0,"請確認",""))</f>
        <v/>
      </c>
      <c r="AA5" t="str">
        <f>IF(OR(ISBLANK(T5),ISBLANK(S5),ISTEXT(T5),ISTEXT(S5)),"",IF(OR((S5+T5)/(Q5+R5)&gt;1.3,(S5+T5)/(Q5+R5)&lt;0.7),"請備註",""))</f>
        <v/>
      </c>
    </row>
    <row r="6" spans="1:27" ht="24.95" hidden="1" customHeight="1">
      <c r="A6" s="13">
        <v>156</v>
      </c>
      <c r="B6" s="262" t="s">
        <v>592</v>
      </c>
      <c r="C6" s="29"/>
      <c r="D6" s="54" t="s">
        <v>356</v>
      </c>
      <c r="E6" s="37">
        <v>6624</v>
      </c>
      <c r="F6" s="37">
        <v>28737</v>
      </c>
      <c r="G6" s="37">
        <v>5769</v>
      </c>
      <c r="H6" s="37">
        <v>25192</v>
      </c>
      <c r="I6" s="15">
        <v>6209</v>
      </c>
      <c r="J6" s="15">
        <v>26746</v>
      </c>
      <c r="K6" s="15">
        <v>5703</v>
      </c>
      <c r="L6" s="15">
        <v>24092</v>
      </c>
      <c r="M6" s="15">
        <v>5470</v>
      </c>
      <c r="N6" s="15">
        <v>23255</v>
      </c>
      <c r="O6" s="15">
        <v>6263</v>
      </c>
      <c r="P6" s="15">
        <v>25228</v>
      </c>
      <c r="Q6" s="15">
        <v>6400</v>
      </c>
      <c r="R6" s="15">
        <v>24802</v>
      </c>
      <c r="S6" s="15"/>
      <c r="T6" s="15"/>
      <c r="U6" s="16"/>
      <c r="V6" s="295" t="s">
        <v>1161</v>
      </c>
      <c r="W6" s="11" t="s">
        <v>192</v>
      </c>
      <c r="X6" s="387"/>
      <c r="Z6" t="str">
        <f t="shared" ref="Z6:Z69" si="0">IF(ISBLANK(S6),"",IF(IF(Q6&lt;=R6,1,-1)*IF(S6&lt;=T6,1,-1)&lt;0,"請確認",""))</f>
        <v/>
      </c>
      <c r="AA6" t="str">
        <f t="shared" ref="AA6:AA69" si="1">IF(OR(ISBLANK(T6),ISBLANK(S6),ISTEXT(T6),ISTEXT(S6)),"",IF(OR((S6+T6)/(Q6+R6)&gt;1.3,(S6+T6)/(Q6+R6)&lt;0.7),"請備註",""))</f>
        <v/>
      </c>
    </row>
    <row r="7" spans="1:27" ht="24.95" hidden="1" customHeight="1">
      <c r="A7" s="13"/>
      <c r="B7" s="261" t="s">
        <v>593</v>
      </c>
      <c r="C7" s="90"/>
      <c r="D7" s="54" t="s">
        <v>356</v>
      </c>
      <c r="E7" s="37">
        <v>853</v>
      </c>
      <c r="F7" s="37">
        <v>3719</v>
      </c>
      <c r="G7" s="37">
        <v>848</v>
      </c>
      <c r="H7" s="37">
        <v>3210</v>
      </c>
      <c r="I7" s="15">
        <v>919</v>
      </c>
      <c r="J7" s="15">
        <v>4154</v>
      </c>
      <c r="K7" s="15">
        <v>761</v>
      </c>
      <c r="L7" s="15">
        <v>3639</v>
      </c>
      <c r="M7" s="15">
        <v>716</v>
      </c>
      <c r="N7" s="15">
        <v>3170</v>
      </c>
      <c r="O7" s="15">
        <v>786</v>
      </c>
      <c r="P7" s="15">
        <v>2902</v>
      </c>
      <c r="Q7" s="15">
        <v>805</v>
      </c>
      <c r="R7" s="15">
        <v>2855</v>
      </c>
      <c r="S7" s="15"/>
      <c r="T7" s="15"/>
      <c r="U7" s="16"/>
      <c r="V7" s="295" t="s">
        <v>1162</v>
      </c>
      <c r="W7" s="11"/>
      <c r="X7" s="387"/>
      <c r="Z7" t="str">
        <f t="shared" si="0"/>
        <v/>
      </c>
      <c r="AA7" t="str">
        <f t="shared" si="1"/>
        <v/>
      </c>
    </row>
    <row r="8" spans="1:27" ht="24.95" hidden="1" customHeight="1">
      <c r="A8" s="13"/>
      <c r="B8" s="261" t="s">
        <v>594</v>
      </c>
      <c r="C8" s="90"/>
      <c r="D8" s="54" t="s">
        <v>356</v>
      </c>
      <c r="E8" s="37">
        <v>301</v>
      </c>
      <c r="F8" s="37">
        <v>812</v>
      </c>
      <c r="G8" s="37">
        <v>351</v>
      </c>
      <c r="H8" s="37">
        <v>870</v>
      </c>
      <c r="I8" s="15">
        <v>454</v>
      </c>
      <c r="J8" s="15">
        <v>1003</v>
      </c>
      <c r="K8" s="15">
        <v>491</v>
      </c>
      <c r="L8" s="15">
        <v>897</v>
      </c>
      <c r="M8" s="15">
        <v>305</v>
      </c>
      <c r="N8" s="15">
        <v>551</v>
      </c>
      <c r="O8" s="15">
        <v>316</v>
      </c>
      <c r="P8" s="15">
        <v>642</v>
      </c>
      <c r="Q8" s="15">
        <v>287</v>
      </c>
      <c r="R8" s="15">
        <v>685</v>
      </c>
      <c r="S8" s="15"/>
      <c r="T8" s="15"/>
      <c r="U8" s="16"/>
      <c r="V8" s="295" t="s">
        <v>1163</v>
      </c>
      <c r="W8" s="11"/>
      <c r="X8" s="387"/>
      <c r="Z8" t="str">
        <f t="shared" si="0"/>
        <v/>
      </c>
      <c r="AA8" t="str">
        <f t="shared" si="1"/>
        <v/>
      </c>
    </row>
    <row r="9" spans="1:27" ht="24.95" hidden="1" customHeight="1">
      <c r="A9" s="13"/>
      <c r="B9" s="261" t="s">
        <v>595</v>
      </c>
      <c r="C9" s="90"/>
      <c r="D9" s="54" t="s">
        <v>356</v>
      </c>
      <c r="E9" s="37">
        <v>1031</v>
      </c>
      <c r="F9" s="37">
        <v>5162</v>
      </c>
      <c r="G9" s="37">
        <v>765</v>
      </c>
      <c r="H9" s="37">
        <v>4048</v>
      </c>
      <c r="I9" s="15">
        <v>633</v>
      </c>
      <c r="J9" s="15">
        <v>3530</v>
      </c>
      <c r="K9" s="15">
        <v>829</v>
      </c>
      <c r="L9" s="15">
        <v>4928</v>
      </c>
      <c r="M9" s="15">
        <v>977</v>
      </c>
      <c r="N9" s="15">
        <v>5781</v>
      </c>
      <c r="O9" s="15">
        <v>929</v>
      </c>
      <c r="P9" s="15">
        <v>5902</v>
      </c>
      <c r="Q9" s="15">
        <v>855</v>
      </c>
      <c r="R9" s="15">
        <v>5075</v>
      </c>
      <c r="S9" s="15"/>
      <c r="T9" s="15"/>
      <c r="U9" s="16"/>
      <c r="V9" s="295" t="s">
        <v>1164</v>
      </c>
      <c r="W9" s="11"/>
      <c r="X9" s="387"/>
      <c r="Z9" t="str">
        <f t="shared" si="0"/>
        <v/>
      </c>
      <c r="AA9" t="str">
        <f t="shared" si="1"/>
        <v/>
      </c>
    </row>
    <row r="10" spans="1:27" ht="24.95" hidden="1" customHeight="1">
      <c r="A10" s="13"/>
      <c r="B10" s="261" t="s">
        <v>596</v>
      </c>
      <c r="C10" s="90"/>
      <c r="D10" s="54" t="s">
        <v>356</v>
      </c>
      <c r="E10" s="37">
        <v>782</v>
      </c>
      <c r="F10" s="37">
        <v>1603</v>
      </c>
      <c r="G10" s="37">
        <v>589</v>
      </c>
      <c r="H10" s="37">
        <v>1238</v>
      </c>
      <c r="I10" s="15">
        <v>731</v>
      </c>
      <c r="J10" s="15">
        <v>1647</v>
      </c>
      <c r="K10" s="15">
        <v>852</v>
      </c>
      <c r="L10" s="15">
        <v>1785</v>
      </c>
      <c r="M10" s="15">
        <v>789</v>
      </c>
      <c r="N10" s="15">
        <v>1934</v>
      </c>
      <c r="O10" s="15">
        <v>1229</v>
      </c>
      <c r="P10" s="15">
        <v>2564</v>
      </c>
      <c r="Q10" s="15">
        <v>1080</v>
      </c>
      <c r="R10" s="15">
        <v>2566</v>
      </c>
      <c r="S10" s="15"/>
      <c r="T10" s="15"/>
      <c r="U10" s="16"/>
      <c r="V10" s="295" t="s">
        <v>1165</v>
      </c>
      <c r="W10" s="11"/>
      <c r="X10" s="387"/>
      <c r="Z10" t="str">
        <f t="shared" si="0"/>
        <v/>
      </c>
      <c r="AA10" t="str">
        <f t="shared" si="1"/>
        <v/>
      </c>
    </row>
    <row r="11" spans="1:27" ht="24.95" hidden="1" customHeight="1">
      <c r="A11" s="13"/>
      <c r="B11" s="261" t="s">
        <v>597</v>
      </c>
      <c r="C11" s="90"/>
      <c r="D11" s="54" t="s">
        <v>356</v>
      </c>
      <c r="E11" s="15">
        <v>912</v>
      </c>
      <c r="F11" s="15">
        <v>8261</v>
      </c>
      <c r="G11" s="15">
        <v>720</v>
      </c>
      <c r="H11" s="37">
        <v>7258</v>
      </c>
      <c r="I11" s="15">
        <v>670</v>
      </c>
      <c r="J11" s="15">
        <v>8062</v>
      </c>
      <c r="K11" s="15">
        <v>449</v>
      </c>
      <c r="L11" s="15">
        <v>5143</v>
      </c>
      <c r="M11" s="15">
        <v>447</v>
      </c>
      <c r="N11" s="15">
        <v>4365</v>
      </c>
      <c r="O11" s="15">
        <v>587</v>
      </c>
      <c r="P11" s="15">
        <v>5156</v>
      </c>
      <c r="Q11" s="15">
        <v>666</v>
      </c>
      <c r="R11" s="15">
        <v>5340</v>
      </c>
      <c r="S11" s="15"/>
      <c r="T11" s="15"/>
      <c r="U11" s="16"/>
      <c r="V11" s="295" t="s">
        <v>1166</v>
      </c>
      <c r="W11" s="11"/>
      <c r="X11" s="387"/>
      <c r="Z11" t="str">
        <f t="shared" si="0"/>
        <v/>
      </c>
      <c r="AA11" t="str">
        <f t="shared" si="1"/>
        <v/>
      </c>
    </row>
    <row r="12" spans="1:27" ht="24.95" hidden="1" customHeight="1">
      <c r="A12" s="13"/>
      <c r="B12" s="261" t="s">
        <v>598</v>
      </c>
      <c r="C12" s="90"/>
      <c r="D12" s="54" t="s">
        <v>317</v>
      </c>
      <c r="E12" s="15">
        <v>222</v>
      </c>
      <c r="F12" s="15">
        <v>331</v>
      </c>
      <c r="G12" s="15">
        <v>201</v>
      </c>
      <c r="H12" s="37">
        <v>389</v>
      </c>
      <c r="I12" s="15">
        <v>175</v>
      </c>
      <c r="J12" s="15">
        <v>362</v>
      </c>
      <c r="K12" s="15">
        <v>142</v>
      </c>
      <c r="L12" s="15">
        <v>285</v>
      </c>
      <c r="M12" s="15">
        <v>91</v>
      </c>
      <c r="N12" s="15">
        <v>211</v>
      </c>
      <c r="O12" s="15">
        <v>64</v>
      </c>
      <c r="P12" s="15">
        <v>243</v>
      </c>
      <c r="Q12" s="15">
        <v>42</v>
      </c>
      <c r="R12" s="15">
        <v>195</v>
      </c>
      <c r="S12" s="15"/>
      <c r="T12" s="15"/>
      <c r="U12" s="16"/>
      <c r="V12" s="295" t="s">
        <v>1167</v>
      </c>
      <c r="W12" s="11"/>
      <c r="X12" s="387"/>
      <c r="Z12" t="str">
        <f t="shared" si="0"/>
        <v/>
      </c>
      <c r="AA12" t="str">
        <f t="shared" si="1"/>
        <v/>
      </c>
    </row>
    <row r="13" spans="1:27" ht="24.95" hidden="1" customHeight="1">
      <c r="A13" s="13"/>
      <c r="B13" s="269" t="s">
        <v>599</v>
      </c>
      <c r="C13" s="90"/>
      <c r="D13" s="54" t="s">
        <v>317</v>
      </c>
      <c r="E13" s="15">
        <v>23</v>
      </c>
      <c r="F13" s="15">
        <v>48</v>
      </c>
      <c r="G13" s="15">
        <v>36</v>
      </c>
      <c r="H13" s="37">
        <v>55</v>
      </c>
      <c r="I13" s="15">
        <v>41</v>
      </c>
      <c r="J13" s="15">
        <v>60</v>
      </c>
      <c r="K13" s="15">
        <v>30</v>
      </c>
      <c r="L13" s="15">
        <v>40</v>
      </c>
      <c r="M13" s="15">
        <v>35</v>
      </c>
      <c r="N13" s="15">
        <v>44</v>
      </c>
      <c r="O13" s="15">
        <v>32</v>
      </c>
      <c r="P13" s="15">
        <v>30</v>
      </c>
      <c r="Q13" s="15">
        <v>33</v>
      </c>
      <c r="R13" s="15">
        <v>41</v>
      </c>
      <c r="S13" s="15"/>
      <c r="T13" s="15"/>
      <c r="U13" s="16"/>
      <c r="V13" s="295" t="s">
        <v>1168</v>
      </c>
      <c r="W13" s="11"/>
      <c r="X13" s="387"/>
      <c r="Z13" t="str">
        <f t="shared" si="0"/>
        <v/>
      </c>
      <c r="AA13" t="str">
        <f t="shared" si="1"/>
        <v/>
      </c>
    </row>
    <row r="14" spans="1:27" ht="24.95" hidden="1" customHeight="1">
      <c r="A14" s="13"/>
      <c r="B14" s="261" t="s">
        <v>600</v>
      </c>
      <c r="C14" s="90"/>
      <c r="D14" s="54" t="s">
        <v>356</v>
      </c>
      <c r="E14" s="15">
        <v>21</v>
      </c>
      <c r="F14" s="15">
        <v>398</v>
      </c>
      <c r="G14" s="15">
        <v>21</v>
      </c>
      <c r="H14" s="37">
        <v>316</v>
      </c>
      <c r="I14" s="15">
        <v>14</v>
      </c>
      <c r="J14" s="15">
        <v>224</v>
      </c>
      <c r="K14" s="15">
        <v>9</v>
      </c>
      <c r="L14" s="15">
        <v>204</v>
      </c>
      <c r="M14" s="15">
        <v>15</v>
      </c>
      <c r="N14" s="15">
        <v>217</v>
      </c>
      <c r="O14" s="15">
        <v>13</v>
      </c>
      <c r="P14" s="15">
        <v>235</v>
      </c>
      <c r="Q14" s="15">
        <v>9</v>
      </c>
      <c r="R14" s="15">
        <v>156</v>
      </c>
      <c r="S14" s="15"/>
      <c r="T14" s="15"/>
      <c r="U14" s="16"/>
      <c r="V14" s="295" t="s">
        <v>1169</v>
      </c>
      <c r="W14" s="11"/>
      <c r="X14" s="387"/>
      <c r="Z14" t="str">
        <f t="shared" si="0"/>
        <v/>
      </c>
      <c r="AA14" t="str">
        <f t="shared" si="1"/>
        <v/>
      </c>
    </row>
    <row r="15" spans="1:27" ht="24.95" hidden="1" customHeight="1">
      <c r="A15" s="13"/>
      <c r="B15" s="271" t="s">
        <v>601</v>
      </c>
      <c r="C15" s="273"/>
      <c r="D15" s="54" t="s">
        <v>356</v>
      </c>
      <c r="E15" s="15">
        <v>4</v>
      </c>
      <c r="F15" s="15">
        <v>119</v>
      </c>
      <c r="G15" s="15">
        <v>13</v>
      </c>
      <c r="H15" s="37">
        <v>121</v>
      </c>
      <c r="I15" s="15">
        <v>5</v>
      </c>
      <c r="J15" s="15">
        <v>81</v>
      </c>
      <c r="K15" s="15">
        <v>3</v>
      </c>
      <c r="L15" s="15">
        <v>70</v>
      </c>
      <c r="M15" s="15">
        <v>4</v>
      </c>
      <c r="N15" s="15">
        <v>59</v>
      </c>
      <c r="O15" s="15">
        <v>9</v>
      </c>
      <c r="P15" s="15">
        <v>87</v>
      </c>
      <c r="Q15" s="15">
        <v>3</v>
      </c>
      <c r="R15" s="15">
        <v>74</v>
      </c>
      <c r="S15" s="15"/>
      <c r="T15" s="15"/>
      <c r="U15" s="16"/>
      <c r="V15" s="295" t="s">
        <v>1486</v>
      </c>
      <c r="W15" s="11"/>
      <c r="X15" s="387"/>
      <c r="Z15" t="str">
        <f t="shared" si="0"/>
        <v/>
      </c>
      <c r="AA15" t="str">
        <f t="shared" si="1"/>
        <v/>
      </c>
    </row>
    <row r="16" spans="1:27" ht="24.95" hidden="1" customHeight="1">
      <c r="A16" s="13"/>
      <c r="B16" s="270" t="s">
        <v>602</v>
      </c>
      <c r="C16" s="273"/>
      <c r="D16" s="54" t="s">
        <v>306</v>
      </c>
      <c r="E16" s="15">
        <v>1</v>
      </c>
      <c r="F16" s="15">
        <v>93</v>
      </c>
      <c r="G16" s="15">
        <v>0</v>
      </c>
      <c r="H16" s="37">
        <v>22</v>
      </c>
      <c r="I16" s="15">
        <v>0</v>
      </c>
      <c r="J16" s="15">
        <v>30</v>
      </c>
      <c r="K16" s="15">
        <v>2</v>
      </c>
      <c r="L16" s="15">
        <v>19</v>
      </c>
      <c r="M16" s="15">
        <v>0</v>
      </c>
      <c r="N16" s="15">
        <v>33</v>
      </c>
      <c r="O16" s="15">
        <v>0</v>
      </c>
      <c r="P16" s="15">
        <v>25</v>
      </c>
      <c r="Q16" s="15">
        <v>0</v>
      </c>
      <c r="R16" s="15">
        <v>8</v>
      </c>
      <c r="S16" s="15"/>
      <c r="T16" s="15"/>
      <c r="U16" s="16"/>
      <c r="V16" s="295" t="s">
        <v>1170</v>
      </c>
      <c r="W16" s="11"/>
      <c r="X16" s="387"/>
      <c r="Z16" t="str">
        <f t="shared" si="0"/>
        <v/>
      </c>
      <c r="AA16" t="str">
        <f t="shared" si="1"/>
        <v/>
      </c>
    </row>
    <row r="17" spans="1:27" ht="24.95" hidden="1" customHeight="1">
      <c r="A17" s="13"/>
      <c r="B17" s="270" t="s">
        <v>603</v>
      </c>
      <c r="C17" s="273"/>
      <c r="D17" s="54" t="s">
        <v>306</v>
      </c>
      <c r="E17" s="15">
        <v>0</v>
      </c>
      <c r="F17" s="15">
        <v>0</v>
      </c>
      <c r="G17" s="15">
        <v>0</v>
      </c>
      <c r="H17" s="37">
        <v>0</v>
      </c>
      <c r="I17" s="15">
        <v>0</v>
      </c>
      <c r="J17" s="15">
        <v>0</v>
      </c>
      <c r="K17" s="15">
        <v>0</v>
      </c>
      <c r="L17" s="15">
        <v>0</v>
      </c>
      <c r="M17" s="15">
        <v>0</v>
      </c>
      <c r="N17" s="15">
        <v>0</v>
      </c>
      <c r="O17" s="15">
        <v>0</v>
      </c>
      <c r="P17" s="15">
        <v>0</v>
      </c>
      <c r="Q17" s="15">
        <v>0</v>
      </c>
      <c r="R17" s="15">
        <v>0</v>
      </c>
      <c r="S17" s="15"/>
      <c r="T17" s="15"/>
      <c r="U17" s="16"/>
      <c r="V17" s="295" t="s">
        <v>1171</v>
      </c>
      <c r="W17" s="11"/>
      <c r="X17" s="387"/>
      <c r="Z17" t="str">
        <f t="shared" si="0"/>
        <v/>
      </c>
      <c r="AA17" t="str">
        <f t="shared" si="1"/>
        <v/>
      </c>
    </row>
    <row r="18" spans="1:27" ht="24.95" hidden="1" customHeight="1">
      <c r="A18" s="13"/>
      <c r="B18" s="271" t="s">
        <v>604</v>
      </c>
      <c r="C18" s="273"/>
      <c r="D18" s="54" t="s">
        <v>306</v>
      </c>
      <c r="E18" s="15">
        <v>0</v>
      </c>
      <c r="F18" s="15">
        <v>0</v>
      </c>
      <c r="G18" s="15">
        <v>0</v>
      </c>
      <c r="H18" s="37">
        <v>0</v>
      </c>
      <c r="I18" s="15">
        <v>0</v>
      </c>
      <c r="J18" s="15">
        <v>0</v>
      </c>
      <c r="K18" s="15">
        <v>0</v>
      </c>
      <c r="L18" s="15">
        <v>0</v>
      </c>
      <c r="M18" s="15">
        <v>0</v>
      </c>
      <c r="N18" s="15">
        <v>0</v>
      </c>
      <c r="O18" s="15">
        <v>0</v>
      </c>
      <c r="P18" s="15">
        <v>0</v>
      </c>
      <c r="Q18" s="15">
        <v>0</v>
      </c>
      <c r="R18" s="15">
        <v>11</v>
      </c>
      <c r="S18" s="15"/>
      <c r="T18" s="15"/>
      <c r="U18" s="16"/>
      <c r="V18" s="295" t="s">
        <v>1172</v>
      </c>
      <c r="W18" s="11"/>
      <c r="X18" s="387"/>
      <c r="Z18" t="str">
        <f t="shared" si="0"/>
        <v/>
      </c>
      <c r="AA18" t="str">
        <f t="shared" si="1"/>
        <v/>
      </c>
    </row>
    <row r="19" spans="1:27" ht="24.95" hidden="1" customHeight="1">
      <c r="A19" s="13"/>
      <c r="B19" s="271" t="s">
        <v>605</v>
      </c>
      <c r="C19" s="273"/>
      <c r="D19" s="54" t="s">
        <v>306</v>
      </c>
      <c r="E19" s="15">
        <v>11</v>
      </c>
      <c r="F19" s="15">
        <v>84</v>
      </c>
      <c r="G19" s="15">
        <v>0</v>
      </c>
      <c r="H19" s="37">
        <v>69</v>
      </c>
      <c r="I19" s="15">
        <v>3</v>
      </c>
      <c r="J19" s="15">
        <v>36</v>
      </c>
      <c r="K19" s="15">
        <v>2</v>
      </c>
      <c r="L19" s="15">
        <v>48</v>
      </c>
      <c r="M19" s="15">
        <v>5</v>
      </c>
      <c r="N19" s="15">
        <v>43</v>
      </c>
      <c r="O19" s="15">
        <v>1</v>
      </c>
      <c r="P19" s="15">
        <v>57</v>
      </c>
      <c r="Q19" s="15">
        <v>4</v>
      </c>
      <c r="R19" s="15">
        <v>19</v>
      </c>
      <c r="S19" s="15"/>
      <c r="T19" s="15"/>
      <c r="U19" s="16"/>
      <c r="V19" s="295" t="s">
        <v>1173</v>
      </c>
      <c r="W19" s="11"/>
      <c r="X19" s="387"/>
      <c r="Z19" t="str">
        <f t="shared" si="0"/>
        <v/>
      </c>
      <c r="AA19" t="str">
        <f t="shared" si="1"/>
        <v/>
      </c>
    </row>
    <row r="20" spans="1:27" ht="24.95" hidden="1" customHeight="1">
      <c r="A20" s="13"/>
      <c r="B20" s="271" t="s">
        <v>606</v>
      </c>
      <c r="C20" s="273"/>
      <c r="D20" s="54" t="s">
        <v>306</v>
      </c>
      <c r="E20" s="15">
        <v>5</v>
      </c>
      <c r="F20" s="15">
        <v>93</v>
      </c>
      <c r="G20" s="15">
        <v>8</v>
      </c>
      <c r="H20" s="37">
        <v>103</v>
      </c>
      <c r="I20" s="15">
        <v>6</v>
      </c>
      <c r="J20" s="15">
        <v>77</v>
      </c>
      <c r="K20" s="15">
        <v>2</v>
      </c>
      <c r="L20" s="15">
        <v>65</v>
      </c>
      <c r="M20" s="15">
        <v>6</v>
      </c>
      <c r="N20" s="15">
        <v>80</v>
      </c>
      <c r="O20" s="15">
        <v>2</v>
      </c>
      <c r="P20" s="15">
        <v>54</v>
      </c>
      <c r="Q20" s="15">
        <v>1</v>
      </c>
      <c r="R20" s="15">
        <v>41</v>
      </c>
      <c r="S20" s="15"/>
      <c r="T20" s="15"/>
      <c r="U20" s="16"/>
      <c r="V20" s="295" t="s">
        <v>1174</v>
      </c>
      <c r="W20" s="11"/>
      <c r="X20" s="387"/>
      <c r="Z20" t="str">
        <f t="shared" si="0"/>
        <v/>
      </c>
      <c r="AA20" t="str">
        <f t="shared" si="1"/>
        <v/>
      </c>
    </row>
    <row r="21" spans="1:27" ht="24.95" hidden="1" customHeight="1">
      <c r="A21" s="13"/>
      <c r="B21" s="270" t="s">
        <v>607</v>
      </c>
      <c r="C21" s="273"/>
      <c r="D21" s="54" t="s">
        <v>306</v>
      </c>
      <c r="E21" s="42">
        <v>0</v>
      </c>
      <c r="F21" s="15">
        <v>9</v>
      </c>
      <c r="G21" s="15">
        <v>0</v>
      </c>
      <c r="H21" s="37">
        <v>1</v>
      </c>
      <c r="I21" s="15">
        <v>0</v>
      </c>
      <c r="J21" s="15">
        <v>0</v>
      </c>
      <c r="K21" s="15">
        <v>0</v>
      </c>
      <c r="L21" s="15">
        <v>2</v>
      </c>
      <c r="M21" s="15">
        <v>0</v>
      </c>
      <c r="N21" s="15">
        <v>2</v>
      </c>
      <c r="O21" s="15">
        <v>1</v>
      </c>
      <c r="P21" s="15">
        <v>12</v>
      </c>
      <c r="Q21" s="15">
        <v>1</v>
      </c>
      <c r="R21" s="15">
        <v>3</v>
      </c>
      <c r="S21" s="15"/>
      <c r="T21" s="15"/>
      <c r="U21" s="16"/>
      <c r="V21" s="295" t="s">
        <v>1175</v>
      </c>
      <c r="W21" s="11"/>
      <c r="X21" s="387"/>
      <c r="Z21" t="str">
        <f t="shared" si="0"/>
        <v/>
      </c>
      <c r="AA21" t="str">
        <f t="shared" si="1"/>
        <v/>
      </c>
    </row>
    <row r="22" spans="1:27" ht="39.950000000000003" hidden="1" customHeight="1">
      <c r="A22" s="13">
        <v>157</v>
      </c>
      <c r="B22" s="264" t="s">
        <v>608</v>
      </c>
      <c r="C22" s="29"/>
      <c r="D22" s="54" t="s">
        <v>306</v>
      </c>
      <c r="E22" s="37">
        <v>310</v>
      </c>
      <c r="F22" s="37">
        <v>1635</v>
      </c>
      <c r="G22" s="37">
        <v>208</v>
      </c>
      <c r="H22" s="37">
        <v>1285</v>
      </c>
      <c r="I22" s="15">
        <v>234</v>
      </c>
      <c r="J22" s="15">
        <v>1032</v>
      </c>
      <c r="K22" s="15">
        <v>205</v>
      </c>
      <c r="L22" s="15">
        <v>1086</v>
      </c>
      <c r="M22" s="15">
        <v>178</v>
      </c>
      <c r="N22" s="15">
        <v>1015</v>
      </c>
      <c r="O22" s="15">
        <v>166</v>
      </c>
      <c r="P22" s="15">
        <v>1077</v>
      </c>
      <c r="Q22" s="15">
        <v>154</v>
      </c>
      <c r="R22" s="15">
        <v>850</v>
      </c>
      <c r="S22" s="15"/>
      <c r="T22" s="94"/>
      <c r="U22" s="16"/>
      <c r="V22" s="295" t="s">
        <v>1176</v>
      </c>
      <c r="W22" s="70" t="s">
        <v>192</v>
      </c>
      <c r="X22" s="387"/>
      <c r="Z22" t="str">
        <f t="shared" si="0"/>
        <v/>
      </c>
      <c r="AA22" t="str">
        <f t="shared" si="1"/>
        <v/>
      </c>
    </row>
    <row r="23" spans="1:27" ht="39.950000000000003" hidden="1" customHeight="1">
      <c r="A23" s="13"/>
      <c r="B23" s="261" t="s">
        <v>593</v>
      </c>
      <c r="C23" s="90"/>
      <c r="D23" s="54" t="s">
        <v>306</v>
      </c>
      <c r="E23" s="37">
        <v>84</v>
      </c>
      <c r="F23" s="37">
        <v>451</v>
      </c>
      <c r="G23" s="37">
        <v>50</v>
      </c>
      <c r="H23" s="37">
        <v>362</v>
      </c>
      <c r="I23" s="15">
        <v>62</v>
      </c>
      <c r="J23" s="15">
        <v>344</v>
      </c>
      <c r="K23" s="15">
        <v>49</v>
      </c>
      <c r="L23" s="15">
        <v>317</v>
      </c>
      <c r="M23" s="15">
        <v>23</v>
      </c>
      <c r="N23" s="15">
        <v>269</v>
      </c>
      <c r="O23" s="15">
        <v>27</v>
      </c>
      <c r="P23" s="15">
        <v>183</v>
      </c>
      <c r="Q23" s="15">
        <v>30</v>
      </c>
      <c r="R23" s="15">
        <v>209</v>
      </c>
      <c r="S23" s="15"/>
      <c r="T23" s="15"/>
      <c r="U23" s="16"/>
      <c r="V23" s="295" t="s">
        <v>1177</v>
      </c>
      <c r="W23" s="11"/>
      <c r="X23" s="387"/>
      <c r="Z23" t="str">
        <f t="shared" si="0"/>
        <v/>
      </c>
      <c r="AA23" t="str">
        <f t="shared" si="1"/>
        <v/>
      </c>
    </row>
    <row r="24" spans="1:27" ht="39.950000000000003" hidden="1" customHeight="1">
      <c r="A24" s="13"/>
      <c r="B24" s="261" t="s">
        <v>594</v>
      </c>
      <c r="C24" s="90"/>
      <c r="D24" s="54" t="s">
        <v>306</v>
      </c>
      <c r="E24" s="37">
        <v>0</v>
      </c>
      <c r="F24" s="37">
        <v>12</v>
      </c>
      <c r="G24" s="37">
        <v>0</v>
      </c>
      <c r="H24" s="37">
        <v>1</v>
      </c>
      <c r="I24" s="15">
        <v>0</v>
      </c>
      <c r="J24" s="15">
        <v>6</v>
      </c>
      <c r="K24" s="15">
        <v>0</v>
      </c>
      <c r="L24" s="15">
        <v>30</v>
      </c>
      <c r="M24" s="15">
        <v>0</v>
      </c>
      <c r="N24" s="15">
        <v>19</v>
      </c>
      <c r="O24" s="15">
        <v>1</v>
      </c>
      <c r="P24" s="15">
        <v>18</v>
      </c>
      <c r="Q24" s="15">
        <v>2</v>
      </c>
      <c r="R24" s="15">
        <v>14</v>
      </c>
      <c r="S24" s="15"/>
      <c r="T24" s="15"/>
      <c r="U24" s="16"/>
      <c r="V24" s="295" t="s">
        <v>1178</v>
      </c>
      <c r="W24" s="11"/>
      <c r="X24" s="387"/>
      <c r="Z24" t="str">
        <f t="shared" si="0"/>
        <v/>
      </c>
      <c r="AA24" t="str">
        <f t="shared" si="1"/>
        <v/>
      </c>
    </row>
    <row r="25" spans="1:27" ht="39.950000000000003" hidden="1" customHeight="1">
      <c r="A25" s="13"/>
      <c r="B25" s="261" t="s">
        <v>595</v>
      </c>
      <c r="C25" s="90"/>
      <c r="D25" s="54" t="s">
        <v>306</v>
      </c>
      <c r="E25" s="37">
        <v>30</v>
      </c>
      <c r="F25" s="37">
        <v>88</v>
      </c>
      <c r="G25" s="37">
        <v>19</v>
      </c>
      <c r="H25" s="37">
        <v>111</v>
      </c>
      <c r="I25" s="15">
        <v>23</v>
      </c>
      <c r="J25" s="15">
        <v>77</v>
      </c>
      <c r="K25" s="15">
        <v>28</v>
      </c>
      <c r="L25" s="15">
        <v>112</v>
      </c>
      <c r="M25" s="15">
        <v>40</v>
      </c>
      <c r="N25" s="15">
        <v>115</v>
      </c>
      <c r="O25" s="15">
        <v>18</v>
      </c>
      <c r="P25" s="15">
        <v>111</v>
      </c>
      <c r="Q25" s="15">
        <v>14</v>
      </c>
      <c r="R25" s="15">
        <v>47</v>
      </c>
      <c r="S25" s="15"/>
      <c r="T25" s="15"/>
      <c r="U25" s="16"/>
      <c r="V25" s="295" t="s">
        <v>1179</v>
      </c>
      <c r="W25" s="11"/>
      <c r="X25" s="387"/>
      <c r="Z25" t="str">
        <f t="shared" si="0"/>
        <v/>
      </c>
      <c r="AA25" t="str">
        <f t="shared" si="1"/>
        <v/>
      </c>
    </row>
    <row r="26" spans="1:27" ht="39.950000000000003" hidden="1" customHeight="1">
      <c r="A26" s="13"/>
      <c r="B26" s="261" t="s">
        <v>596</v>
      </c>
      <c r="C26" s="90"/>
      <c r="D26" s="54" t="s">
        <v>356</v>
      </c>
      <c r="E26" s="37">
        <v>25</v>
      </c>
      <c r="F26" s="37">
        <v>52</v>
      </c>
      <c r="G26" s="37">
        <v>25</v>
      </c>
      <c r="H26" s="37">
        <v>32</v>
      </c>
      <c r="I26" s="15">
        <v>33</v>
      </c>
      <c r="J26" s="15">
        <v>49</v>
      </c>
      <c r="K26" s="15">
        <v>20</v>
      </c>
      <c r="L26" s="15">
        <v>58</v>
      </c>
      <c r="M26" s="15">
        <v>24</v>
      </c>
      <c r="N26" s="15">
        <v>70</v>
      </c>
      <c r="O26" s="15">
        <v>36</v>
      </c>
      <c r="P26" s="15">
        <v>146</v>
      </c>
      <c r="Q26" s="15">
        <v>39</v>
      </c>
      <c r="R26" s="15">
        <v>124</v>
      </c>
      <c r="S26" s="15"/>
      <c r="T26" s="15"/>
      <c r="U26" s="16"/>
      <c r="V26" s="295" t="s">
        <v>1180</v>
      </c>
      <c r="W26" s="11"/>
      <c r="X26" s="387"/>
      <c r="Z26" t="str">
        <f t="shared" si="0"/>
        <v/>
      </c>
      <c r="AA26" t="str">
        <f t="shared" si="1"/>
        <v/>
      </c>
    </row>
    <row r="27" spans="1:27" ht="39.950000000000003" hidden="1" customHeight="1">
      <c r="A27" s="13"/>
      <c r="B27" s="261" t="s">
        <v>597</v>
      </c>
      <c r="C27" s="90"/>
      <c r="D27" s="54" t="s">
        <v>356</v>
      </c>
      <c r="E27" s="37">
        <v>32</v>
      </c>
      <c r="F27" s="37">
        <v>162</v>
      </c>
      <c r="G27" s="37">
        <v>14</v>
      </c>
      <c r="H27" s="37">
        <v>103</v>
      </c>
      <c r="I27" s="15">
        <v>12</v>
      </c>
      <c r="J27" s="15">
        <v>84</v>
      </c>
      <c r="K27" s="15">
        <v>18</v>
      </c>
      <c r="L27" s="15">
        <v>123</v>
      </c>
      <c r="M27" s="15">
        <v>22</v>
      </c>
      <c r="N27" s="15">
        <v>115</v>
      </c>
      <c r="O27" s="15">
        <v>8</v>
      </c>
      <c r="P27" s="15">
        <v>148</v>
      </c>
      <c r="Q27" s="15">
        <v>15</v>
      </c>
      <c r="R27" s="15">
        <v>100</v>
      </c>
      <c r="S27" s="15"/>
      <c r="T27" s="15"/>
      <c r="U27" s="16"/>
      <c r="V27" s="295" t="s">
        <v>1181</v>
      </c>
      <c r="W27" s="11"/>
      <c r="X27" s="387"/>
      <c r="Z27" t="str">
        <f t="shared" si="0"/>
        <v/>
      </c>
      <c r="AA27" t="str">
        <f t="shared" si="1"/>
        <v/>
      </c>
    </row>
    <row r="28" spans="1:27" ht="39.950000000000003" hidden="1" customHeight="1">
      <c r="A28" s="13"/>
      <c r="B28" s="261" t="s">
        <v>598</v>
      </c>
      <c r="C28" s="90"/>
      <c r="D28" s="54" t="s">
        <v>317</v>
      </c>
      <c r="E28" s="15">
        <v>0</v>
      </c>
      <c r="F28" s="15">
        <v>3</v>
      </c>
      <c r="G28" s="15">
        <v>0</v>
      </c>
      <c r="H28" s="15">
        <v>4</v>
      </c>
      <c r="I28" s="15">
        <v>0</v>
      </c>
      <c r="J28" s="15">
        <v>2</v>
      </c>
      <c r="K28" s="15">
        <v>0</v>
      </c>
      <c r="L28" s="15">
        <v>0</v>
      </c>
      <c r="M28" s="15">
        <v>0</v>
      </c>
      <c r="N28" s="15">
        <v>0</v>
      </c>
      <c r="O28" s="15">
        <v>0</v>
      </c>
      <c r="P28" s="15">
        <v>0</v>
      </c>
      <c r="Q28" s="15">
        <v>0</v>
      </c>
      <c r="R28" s="15">
        <v>3</v>
      </c>
      <c r="S28" s="15"/>
      <c r="T28" s="15"/>
      <c r="U28" s="16"/>
      <c r="V28" s="295" t="s">
        <v>1182</v>
      </c>
      <c r="W28" s="11"/>
      <c r="X28" s="387"/>
      <c r="Z28" t="str">
        <f t="shared" si="0"/>
        <v/>
      </c>
      <c r="AA28" t="str">
        <f t="shared" si="1"/>
        <v/>
      </c>
    </row>
    <row r="29" spans="1:27" ht="39.950000000000003" hidden="1" customHeight="1">
      <c r="A29" s="13"/>
      <c r="B29" s="269" t="s">
        <v>599</v>
      </c>
      <c r="C29" s="90"/>
      <c r="D29" s="54" t="s">
        <v>317</v>
      </c>
      <c r="E29" s="15">
        <v>0</v>
      </c>
      <c r="F29" s="15">
        <v>8</v>
      </c>
      <c r="G29" s="15">
        <v>0</v>
      </c>
      <c r="H29" s="15">
        <v>4</v>
      </c>
      <c r="I29" s="15">
        <v>3</v>
      </c>
      <c r="J29" s="15">
        <v>4</v>
      </c>
      <c r="K29" s="15">
        <v>0</v>
      </c>
      <c r="L29" s="15">
        <v>1</v>
      </c>
      <c r="M29" s="15">
        <v>0</v>
      </c>
      <c r="N29" s="15">
        <v>3</v>
      </c>
      <c r="O29" s="15">
        <v>1</v>
      </c>
      <c r="P29" s="15">
        <v>1</v>
      </c>
      <c r="Q29" s="15">
        <v>1</v>
      </c>
      <c r="R29" s="15">
        <v>3</v>
      </c>
      <c r="S29" s="15"/>
      <c r="T29" s="94"/>
      <c r="U29" s="16"/>
      <c r="V29" s="295" t="s">
        <v>1183</v>
      </c>
      <c r="W29" s="70"/>
      <c r="X29" s="387"/>
      <c r="Z29" t="str">
        <f t="shared" si="0"/>
        <v/>
      </c>
      <c r="AA29" t="str">
        <f t="shared" si="1"/>
        <v/>
      </c>
    </row>
    <row r="30" spans="1:27" ht="39.950000000000003" hidden="1" customHeight="1">
      <c r="A30" s="13"/>
      <c r="B30" s="261" t="s">
        <v>600</v>
      </c>
      <c r="C30" s="90"/>
      <c r="D30" s="54" t="s">
        <v>306</v>
      </c>
      <c r="E30" s="15">
        <v>1</v>
      </c>
      <c r="F30" s="15">
        <v>64</v>
      </c>
      <c r="G30" s="15">
        <v>4</v>
      </c>
      <c r="H30" s="15">
        <v>46</v>
      </c>
      <c r="I30" s="15">
        <v>1</v>
      </c>
      <c r="J30" s="15">
        <v>11</v>
      </c>
      <c r="K30" s="15">
        <v>1</v>
      </c>
      <c r="L30" s="15">
        <v>9</v>
      </c>
      <c r="M30" s="15">
        <v>0</v>
      </c>
      <c r="N30" s="15">
        <v>20</v>
      </c>
      <c r="O30" s="15">
        <v>0</v>
      </c>
      <c r="P30" s="15">
        <v>14</v>
      </c>
      <c r="Q30" s="15">
        <v>0</v>
      </c>
      <c r="R30" s="15">
        <v>10</v>
      </c>
      <c r="S30" s="15"/>
      <c r="T30" s="15"/>
      <c r="U30" s="16"/>
      <c r="V30" s="295" t="s">
        <v>1184</v>
      </c>
      <c r="W30" s="11"/>
      <c r="X30" s="387"/>
      <c r="Z30" t="str">
        <f t="shared" si="0"/>
        <v/>
      </c>
      <c r="AA30" t="str">
        <f t="shared" si="1"/>
        <v/>
      </c>
    </row>
    <row r="31" spans="1:27" ht="39.950000000000003" hidden="1" customHeight="1">
      <c r="A31" s="13"/>
      <c r="B31" s="271" t="s">
        <v>601</v>
      </c>
      <c r="C31" s="273"/>
      <c r="D31" s="54" t="s">
        <v>306</v>
      </c>
      <c r="E31" s="15">
        <v>0</v>
      </c>
      <c r="F31" s="15">
        <v>20</v>
      </c>
      <c r="G31" s="15">
        <v>4</v>
      </c>
      <c r="H31" s="15">
        <v>16</v>
      </c>
      <c r="I31" s="15">
        <v>1</v>
      </c>
      <c r="J31" s="15">
        <v>2</v>
      </c>
      <c r="K31" s="15">
        <v>0</v>
      </c>
      <c r="L31" s="15">
        <v>2</v>
      </c>
      <c r="M31" s="15">
        <v>0</v>
      </c>
      <c r="N31" s="15">
        <v>11</v>
      </c>
      <c r="O31" s="15">
        <v>0</v>
      </c>
      <c r="P31" s="15">
        <v>1</v>
      </c>
      <c r="Q31" s="15">
        <v>0</v>
      </c>
      <c r="R31" s="15">
        <v>6</v>
      </c>
      <c r="S31" s="15"/>
      <c r="T31" s="15"/>
      <c r="U31" s="16"/>
      <c r="V31" s="295" t="s">
        <v>1185</v>
      </c>
      <c r="W31" s="11"/>
      <c r="X31" s="387"/>
      <c r="Z31" t="str">
        <f t="shared" si="0"/>
        <v/>
      </c>
      <c r="AA31" t="str">
        <f t="shared" si="1"/>
        <v/>
      </c>
    </row>
    <row r="32" spans="1:27" ht="39.950000000000003" hidden="1" customHeight="1">
      <c r="A32" s="13"/>
      <c r="B32" s="451" t="s">
        <v>602</v>
      </c>
      <c r="C32" s="452"/>
      <c r="D32" s="54" t="s">
        <v>317</v>
      </c>
      <c r="E32" s="15">
        <v>1</v>
      </c>
      <c r="F32" s="15">
        <v>36</v>
      </c>
      <c r="G32" s="15">
        <v>0</v>
      </c>
      <c r="H32" s="15">
        <v>6</v>
      </c>
      <c r="I32" s="15">
        <v>0</v>
      </c>
      <c r="J32" s="15">
        <v>6</v>
      </c>
      <c r="K32" s="15">
        <v>0</v>
      </c>
      <c r="L32" s="15">
        <v>3</v>
      </c>
      <c r="M32" s="15">
        <v>0</v>
      </c>
      <c r="N32" s="15">
        <v>2</v>
      </c>
      <c r="O32" s="15">
        <v>0</v>
      </c>
      <c r="P32" s="15">
        <v>5</v>
      </c>
      <c r="Q32" s="15">
        <v>0</v>
      </c>
      <c r="R32" s="15">
        <v>2</v>
      </c>
      <c r="S32" s="15"/>
      <c r="T32" s="15"/>
      <c r="U32" s="16"/>
      <c r="V32" s="295" t="s">
        <v>1186</v>
      </c>
      <c r="W32" s="11"/>
      <c r="X32" s="387"/>
      <c r="Z32" t="str">
        <f t="shared" si="0"/>
        <v/>
      </c>
      <c r="AA32" t="str">
        <f t="shared" si="1"/>
        <v/>
      </c>
    </row>
    <row r="33" spans="1:27" ht="39.950000000000003" hidden="1" customHeight="1">
      <c r="A33" s="13"/>
      <c r="B33" s="451" t="s">
        <v>603</v>
      </c>
      <c r="C33" s="452"/>
      <c r="D33" s="54" t="s">
        <v>317</v>
      </c>
      <c r="E33" s="15">
        <v>0</v>
      </c>
      <c r="F33" s="15">
        <v>0</v>
      </c>
      <c r="G33" s="15">
        <v>0</v>
      </c>
      <c r="H33" s="15">
        <v>0</v>
      </c>
      <c r="I33" s="15">
        <v>0</v>
      </c>
      <c r="J33" s="15">
        <v>0</v>
      </c>
      <c r="K33" s="15">
        <v>0</v>
      </c>
      <c r="L33" s="15">
        <v>0</v>
      </c>
      <c r="M33" s="15">
        <v>0</v>
      </c>
      <c r="N33" s="15">
        <v>0</v>
      </c>
      <c r="O33" s="15">
        <v>0</v>
      </c>
      <c r="P33" s="15">
        <v>0</v>
      </c>
      <c r="Q33" s="15">
        <v>0</v>
      </c>
      <c r="R33" s="15">
        <v>0</v>
      </c>
      <c r="S33" s="15"/>
      <c r="T33" s="15"/>
      <c r="U33" s="16"/>
      <c r="V33" s="295" t="s">
        <v>1187</v>
      </c>
      <c r="W33" s="11"/>
      <c r="X33" s="387"/>
      <c r="Z33" t="str">
        <f t="shared" si="0"/>
        <v/>
      </c>
      <c r="AA33" t="str">
        <f t="shared" si="1"/>
        <v/>
      </c>
    </row>
    <row r="34" spans="1:27" ht="39.950000000000003" hidden="1" customHeight="1">
      <c r="A34" s="13"/>
      <c r="B34" s="453" t="s">
        <v>604</v>
      </c>
      <c r="C34" s="452"/>
      <c r="D34" s="54" t="s">
        <v>317</v>
      </c>
      <c r="E34" s="15">
        <v>0</v>
      </c>
      <c r="F34" s="15">
        <v>0</v>
      </c>
      <c r="G34" s="15">
        <v>0</v>
      </c>
      <c r="H34" s="15">
        <v>0</v>
      </c>
      <c r="I34" s="15">
        <v>0</v>
      </c>
      <c r="J34" s="15">
        <v>0</v>
      </c>
      <c r="K34" s="15">
        <v>0</v>
      </c>
      <c r="L34" s="15">
        <v>0</v>
      </c>
      <c r="M34" s="15">
        <v>0</v>
      </c>
      <c r="N34" s="15">
        <v>0</v>
      </c>
      <c r="O34" s="15">
        <v>0</v>
      </c>
      <c r="P34" s="15">
        <v>0</v>
      </c>
      <c r="Q34" s="15">
        <v>0</v>
      </c>
      <c r="R34" s="15">
        <v>0</v>
      </c>
      <c r="S34" s="15"/>
      <c r="T34" s="15"/>
      <c r="U34" s="16"/>
      <c r="V34" s="295" t="s">
        <v>1188</v>
      </c>
      <c r="W34" s="11"/>
      <c r="X34" s="387"/>
      <c r="Z34" t="str">
        <f t="shared" si="0"/>
        <v/>
      </c>
      <c r="AA34" t="str">
        <f t="shared" si="1"/>
        <v/>
      </c>
    </row>
    <row r="35" spans="1:27" ht="39.950000000000003" hidden="1" customHeight="1">
      <c r="A35" s="13"/>
      <c r="B35" s="453" t="s">
        <v>605</v>
      </c>
      <c r="C35" s="452"/>
      <c r="D35" s="54" t="s">
        <v>317</v>
      </c>
      <c r="E35" s="15">
        <v>0</v>
      </c>
      <c r="F35" s="15">
        <v>6</v>
      </c>
      <c r="G35" s="15">
        <v>0</v>
      </c>
      <c r="H35" s="15">
        <v>10</v>
      </c>
      <c r="I35" s="15">
        <v>0</v>
      </c>
      <c r="J35" s="15">
        <v>1</v>
      </c>
      <c r="K35" s="15">
        <v>0</v>
      </c>
      <c r="L35" s="15">
        <v>2</v>
      </c>
      <c r="M35" s="15">
        <v>0</v>
      </c>
      <c r="N35" s="15">
        <v>5</v>
      </c>
      <c r="O35" s="15">
        <v>0</v>
      </c>
      <c r="P35" s="15">
        <v>0</v>
      </c>
      <c r="Q35" s="15">
        <v>0</v>
      </c>
      <c r="R35" s="15">
        <v>0</v>
      </c>
      <c r="S35" s="15"/>
      <c r="T35" s="15"/>
      <c r="U35" s="16"/>
      <c r="V35" s="295" t="s">
        <v>1189</v>
      </c>
      <c r="W35" s="11"/>
      <c r="X35" s="387"/>
      <c r="Z35" t="str">
        <f t="shared" si="0"/>
        <v/>
      </c>
      <c r="AA35" t="str">
        <f t="shared" si="1"/>
        <v/>
      </c>
    </row>
    <row r="36" spans="1:27" ht="39.950000000000003" hidden="1" customHeight="1">
      <c r="A36" s="13"/>
      <c r="B36" s="453" t="s">
        <v>606</v>
      </c>
      <c r="C36" s="452"/>
      <c r="D36" s="54" t="s">
        <v>317</v>
      </c>
      <c r="E36" s="15">
        <v>0</v>
      </c>
      <c r="F36" s="15">
        <v>1</v>
      </c>
      <c r="G36" s="15">
        <v>0</v>
      </c>
      <c r="H36" s="15">
        <v>14</v>
      </c>
      <c r="I36" s="15">
        <v>0</v>
      </c>
      <c r="J36" s="15">
        <v>2</v>
      </c>
      <c r="K36" s="15">
        <v>1</v>
      </c>
      <c r="L36" s="15">
        <v>2</v>
      </c>
      <c r="M36" s="15">
        <v>0</v>
      </c>
      <c r="N36" s="15">
        <v>2</v>
      </c>
      <c r="O36" s="15">
        <v>0</v>
      </c>
      <c r="P36" s="15">
        <v>8</v>
      </c>
      <c r="Q36" s="15">
        <v>0</v>
      </c>
      <c r="R36" s="15">
        <v>2</v>
      </c>
      <c r="S36" s="15"/>
      <c r="T36" s="15"/>
      <c r="U36" s="16"/>
      <c r="V36" s="295" t="s">
        <v>1190</v>
      </c>
      <c r="W36" s="11"/>
      <c r="X36" s="387"/>
      <c r="Z36" t="str">
        <f t="shared" si="0"/>
        <v/>
      </c>
      <c r="AA36" t="str">
        <f t="shared" si="1"/>
        <v/>
      </c>
    </row>
    <row r="37" spans="1:27" ht="39.950000000000003" hidden="1" customHeight="1">
      <c r="A37" s="13"/>
      <c r="B37" s="451" t="s">
        <v>607</v>
      </c>
      <c r="C37" s="452"/>
      <c r="D37" s="54" t="s">
        <v>317</v>
      </c>
      <c r="E37" s="15">
        <v>0</v>
      </c>
      <c r="F37" s="15">
        <v>1</v>
      </c>
      <c r="G37" s="15">
        <v>0</v>
      </c>
      <c r="H37" s="15">
        <v>0</v>
      </c>
      <c r="I37" s="15">
        <v>0</v>
      </c>
      <c r="J37" s="15">
        <v>0</v>
      </c>
      <c r="K37" s="15">
        <v>0</v>
      </c>
      <c r="L37" s="15">
        <v>0</v>
      </c>
      <c r="M37" s="15">
        <v>0</v>
      </c>
      <c r="N37" s="15">
        <v>0</v>
      </c>
      <c r="O37" s="15">
        <v>0</v>
      </c>
      <c r="P37" s="15">
        <v>0</v>
      </c>
      <c r="Q37" s="15">
        <v>0</v>
      </c>
      <c r="R37" s="15">
        <v>0</v>
      </c>
      <c r="S37" s="15"/>
      <c r="T37" s="15"/>
      <c r="U37" s="16"/>
      <c r="V37" s="295" t="s">
        <v>1191</v>
      </c>
      <c r="W37" s="11"/>
      <c r="X37" s="387"/>
      <c r="Z37" t="str">
        <f t="shared" si="0"/>
        <v/>
      </c>
      <c r="AA37" t="str">
        <f t="shared" si="1"/>
        <v/>
      </c>
    </row>
    <row r="38" spans="1:27" ht="39.950000000000003" hidden="1" customHeight="1">
      <c r="A38" s="13">
        <v>158</v>
      </c>
      <c r="B38" s="454" t="s">
        <v>609</v>
      </c>
      <c r="C38" s="455"/>
      <c r="D38" s="54" t="s">
        <v>317</v>
      </c>
      <c r="E38" s="15">
        <v>5387</v>
      </c>
      <c r="F38" s="15">
        <v>24292</v>
      </c>
      <c r="G38" s="15">
        <v>4884</v>
      </c>
      <c r="H38" s="15">
        <v>21321</v>
      </c>
      <c r="I38" s="15">
        <v>5330</v>
      </c>
      <c r="J38" s="15">
        <v>23261</v>
      </c>
      <c r="K38" s="15">
        <v>4832</v>
      </c>
      <c r="L38" s="15">
        <v>20209</v>
      </c>
      <c r="M38" s="15">
        <v>4659</v>
      </c>
      <c r="N38" s="15">
        <v>19307</v>
      </c>
      <c r="O38" s="15">
        <v>5380</v>
      </c>
      <c r="P38" s="15">
        <v>21047</v>
      </c>
      <c r="Q38" s="15">
        <v>5531</v>
      </c>
      <c r="R38" s="15">
        <v>21007</v>
      </c>
      <c r="S38" s="15"/>
      <c r="T38" s="15"/>
      <c r="U38" s="16"/>
      <c r="V38" s="295" t="s">
        <v>1192</v>
      </c>
      <c r="W38" s="11" t="s">
        <v>192</v>
      </c>
      <c r="X38" s="387"/>
      <c r="Z38" t="str">
        <f t="shared" si="0"/>
        <v/>
      </c>
      <c r="AA38" t="str">
        <f t="shared" si="1"/>
        <v/>
      </c>
    </row>
    <row r="39" spans="1:27" ht="39.950000000000003" hidden="1" customHeight="1">
      <c r="A39" s="13"/>
      <c r="B39" s="449" t="s">
        <v>610</v>
      </c>
      <c r="C39" s="450"/>
      <c r="D39" s="54" t="s">
        <v>317</v>
      </c>
      <c r="E39" s="15">
        <v>688</v>
      </c>
      <c r="F39" s="15">
        <v>2942</v>
      </c>
      <c r="G39" s="15">
        <v>727</v>
      </c>
      <c r="H39" s="15">
        <v>2548</v>
      </c>
      <c r="I39" s="15">
        <v>791</v>
      </c>
      <c r="J39" s="15">
        <v>3475</v>
      </c>
      <c r="K39" s="15">
        <v>649</v>
      </c>
      <c r="L39" s="15">
        <v>3074</v>
      </c>
      <c r="M39" s="15">
        <v>653</v>
      </c>
      <c r="N39" s="15">
        <v>2697</v>
      </c>
      <c r="O39" s="15">
        <v>715</v>
      </c>
      <c r="P39" s="15">
        <v>2486</v>
      </c>
      <c r="Q39" s="15">
        <v>723</v>
      </c>
      <c r="R39" s="15">
        <v>2455</v>
      </c>
      <c r="S39" s="15"/>
      <c r="T39" s="15"/>
      <c r="U39" s="16"/>
      <c r="V39" s="295" t="s">
        <v>1193</v>
      </c>
      <c r="W39" s="11"/>
      <c r="X39" s="387"/>
      <c r="Z39" t="str">
        <f t="shared" si="0"/>
        <v/>
      </c>
      <c r="AA39" t="str">
        <f t="shared" si="1"/>
        <v/>
      </c>
    </row>
    <row r="40" spans="1:27" ht="39.950000000000003" hidden="1" customHeight="1">
      <c r="A40" s="13"/>
      <c r="B40" s="449" t="s">
        <v>611</v>
      </c>
      <c r="C40" s="450"/>
      <c r="D40" s="54" t="s">
        <v>317</v>
      </c>
      <c r="E40" s="15">
        <v>292</v>
      </c>
      <c r="F40" s="15">
        <v>766</v>
      </c>
      <c r="G40" s="15">
        <v>338</v>
      </c>
      <c r="H40" s="15">
        <v>817</v>
      </c>
      <c r="I40" s="15">
        <v>449</v>
      </c>
      <c r="J40" s="15">
        <v>950</v>
      </c>
      <c r="K40" s="15">
        <v>481</v>
      </c>
      <c r="L40" s="15">
        <v>835</v>
      </c>
      <c r="M40" s="15">
        <v>295</v>
      </c>
      <c r="N40" s="15">
        <v>487</v>
      </c>
      <c r="O40" s="15">
        <v>309</v>
      </c>
      <c r="P40" s="15">
        <v>575</v>
      </c>
      <c r="Q40" s="237">
        <v>247</v>
      </c>
      <c r="R40" s="15">
        <v>583</v>
      </c>
      <c r="S40" s="237"/>
      <c r="T40" s="15"/>
      <c r="U40" s="16"/>
      <c r="V40" s="295" t="s">
        <v>1194</v>
      </c>
      <c r="W40" s="11"/>
      <c r="X40" s="387"/>
      <c r="Z40" t="str">
        <f t="shared" si="0"/>
        <v/>
      </c>
      <c r="AA40" t="str">
        <f t="shared" si="1"/>
        <v/>
      </c>
    </row>
    <row r="41" spans="1:27" ht="39.950000000000003" hidden="1" customHeight="1">
      <c r="A41" s="13"/>
      <c r="B41" s="449" t="s">
        <v>612</v>
      </c>
      <c r="C41" s="450"/>
      <c r="D41" s="54" t="s">
        <v>317</v>
      </c>
      <c r="E41" s="15">
        <v>765</v>
      </c>
      <c r="F41" s="15">
        <v>4541</v>
      </c>
      <c r="G41" s="15">
        <v>592</v>
      </c>
      <c r="H41" s="15">
        <v>3505</v>
      </c>
      <c r="I41" s="15">
        <v>520</v>
      </c>
      <c r="J41" s="15">
        <v>3056</v>
      </c>
      <c r="K41" s="15">
        <v>646</v>
      </c>
      <c r="L41" s="15">
        <v>4170</v>
      </c>
      <c r="M41" s="15">
        <v>807</v>
      </c>
      <c r="N41" s="15">
        <v>4891</v>
      </c>
      <c r="O41" s="15">
        <v>821</v>
      </c>
      <c r="P41" s="15">
        <v>5137</v>
      </c>
      <c r="Q41" s="15">
        <v>763</v>
      </c>
      <c r="R41" s="15">
        <v>4580</v>
      </c>
      <c r="S41" s="15"/>
      <c r="T41" s="15"/>
      <c r="U41" s="16"/>
      <c r="V41" s="295" t="s">
        <v>1195</v>
      </c>
      <c r="W41" s="11"/>
      <c r="X41" s="387"/>
      <c r="Z41" t="str">
        <f t="shared" si="0"/>
        <v/>
      </c>
      <c r="AA41" t="str">
        <f t="shared" si="1"/>
        <v/>
      </c>
    </row>
    <row r="42" spans="1:27" ht="39.950000000000003" hidden="1" customHeight="1">
      <c r="A42" s="13"/>
      <c r="B42" s="269" t="s">
        <v>613</v>
      </c>
      <c r="C42" s="287"/>
      <c r="D42" s="54" t="s">
        <v>317</v>
      </c>
      <c r="E42" s="15">
        <v>16</v>
      </c>
      <c r="F42" s="15">
        <v>245</v>
      </c>
      <c r="G42" s="15">
        <v>16</v>
      </c>
      <c r="H42" s="15">
        <v>190</v>
      </c>
      <c r="I42" s="15">
        <v>13</v>
      </c>
      <c r="J42" s="15">
        <v>177</v>
      </c>
      <c r="K42" s="15">
        <v>7</v>
      </c>
      <c r="L42" s="15">
        <v>157</v>
      </c>
      <c r="M42" s="15">
        <v>13</v>
      </c>
      <c r="N42" s="15">
        <v>161</v>
      </c>
      <c r="O42" s="15">
        <v>9</v>
      </c>
      <c r="P42" s="15">
        <v>167</v>
      </c>
      <c r="Q42" s="15">
        <v>8</v>
      </c>
      <c r="R42" s="15">
        <v>110</v>
      </c>
      <c r="S42" s="15"/>
      <c r="T42" s="15"/>
      <c r="U42" s="16"/>
      <c r="V42" s="295" t="s">
        <v>1196</v>
      </c>
      <c r="W42" s="11"/>
      <c r="X42" s="387"/>
      <c r="Z42" t="str">
        <f t="shared" si="0"/>
        <v/>
      </c>
      <c r="AA42" t="str">
        <f t="shared" si="1"/>
        <v/>
      </c>
    </row>
    <row r="43" spans="1:27" ht="39.950000000000003" hidden="1" customHeight="1">
      <c r="A43" s="13"/>
      <c r="B43" s="270" t="s">
        <v>614</v>
      </c>
      <c r="C43" s="288"/>
      <c r="D43" s="54" t="s">
        <v>317</v>
      </c>
      <c r="E43" s="15">
        <v>3</v>
      </c>
      <c r="F43" s="15">
        <v>61</v>
      </c>
      <c r="G43" s="15">
        <v>8</v>
      </c>
      <c r="H43" s="15">
        <v>66</v>
      </c>
      <c r="I43" s="15">
        <v>4</v>
      </c>
      <c r="J43" s="15">
        <v>66</v>
      </c>
      <c r="K43" s="15">
        <v>2</v>
      </c>
      <c r="L43" s="15">
        <v>52</v>
      </c>
      <c r="M43" s="15">
        <v>4</v>
      </c>
      <c r="N43" s="15">
        <v>33</v>
      </c>
      <c r="O43" s="15">
        <v>8</v>
      </c>
      <c r="P43" s="15">
        <v>61</v>
      </c>
      <c r="Q43" s="15">
        <v>3</v>
      </c>
      <c r="R43" s="15">
        <v>40</v>
      </c>
      <c r="S43" s="15"/>
      <c r="T43" s="15"/>
      <c r="U43" s="16"/>
      <c r="V43" s="295" t="s">
        <v>1197</v>
      </c>
      <c r="W43" s="11"/>
      <c r="X43" s="387"/>
      <c r="Z43" t="str">
        <f t="shared" si="0"/>
        <v/>
      </c>
      <c r="AA43" t="str">
        <f t="shared" si="1"/>
        <v/>
      </c>
    </row>
    <row r="44" spans="1:27" ht="39.950000000000003" hidden="1" customHeight="1">
      <c r="A44" s="13"/>
      <c r="B44" s="270" t="s">
        <v>615</v>
      </c>
      <c r="C44" s="288"/>
      <c r="D44" s="54" t="s">
        <v>317</v>
      </c>
      <c r="E44" s="15">
        <v>0</v>
      </c>
      <c r="F44" s="15">
        <v>32</v>
      </c>
      <c r="G44" s="15">
        <v>0</v>
      </c>
      <c r="H44" s="15">
        <v>12</v>
      </c>
      <c r="I44" s="15">
        <v>0</v>
      </c>
      <c r="J44" s="15">
        <v>15</v>
      </c>
      <c r="K44" s="15">
        <v>2</v>
      </c>
      <c r="L44" s="15">
        <v>9</v>
      </c>
      <c r="M44" s="15">
        <v>0</v>
      </c>
      <c r="N44" s="15">
        <v>22</v>
      </c>
      <c r="O44" s="15">
        <v>0</v>
      </c>
      <c r="P44" s="15">
        <v>15</v>
      </c>
      <c r="Q44" s="15">
        <v>0</v>
      </c>
      <c r="R44" s="15">
        <v>6</v>
      </c>
      <c r="S44" s="15"/>
      <c r="T44" s="15"/>
      <c r="U44" s="16"/>
      <c r="V44" s="295" t="s">
        <v>1198</v>
      </c>
      <c r="W44" s="11"/>
      <c r="X44" s="387"/>
      <c r="Z44" t="str">
        <f t="shared" si="0"/>
        <v/>
      </c>
      <c r="AA44" t="str">
        <f t="shared" si="1"/>
        <v/>
      </c>
    </row>
    <row r="45" spans="1:27" ht="39.950000000000003" hidden="1" customHeight="1">
      <c r="A45" s="13"/>
      <c r="B45" s="270" t="s">
        <v>616</v>
      </c>
      <c r="C45" s="288"/>
      <c r="D45" s="54" t="s">
        <v>317</v>
      </c>
      <c r="E45" s="15">
        <v>0</v>
      </c>
      <c r="F45" s="15">
        <v>0</v>
      </c>
      <c r="G45" s="15">
        <v>0</v>
      </c>
      <c r="H45" s="15">
        <v>0</v>
      </c>
      <c r="I45" s="15">
        <v>0</v>
      </c>
      <c r="J45" s="15">
        <v>0</v>
      </c>
      <c r="K45" s="15">
        <v>0</v>
      </c>
      <c r="L45" s="15">
        <v>0</v>
      </c>
      <c r="M45" s="15">
        <v>0</v>
      </c>
      <c r="N45" s="15">
        <v>0</v>
      </c>
      <c r="O45" s="15">
        <v>0</v>
      </c>
      <c r="P45" s="15">
        <v>0</v>
      </c>
      <c r="Q45" s="15">
        <v>0</v>
      </c>
      <c r="R45" s="15">
        <v>0</v>
      </c>
      <c r="S45" s="15"/>
      <c r="T45" s="15"/>
      <c r="U45" s="16"/>
      <c r="V45" s="295" t="s">
        <v>1199</v>
      </c>
      <c r="W45" s="11"/>
      <c r="X45" s="387"/>
      <c r="Z45" t="str">
        <f t="shared" si="0"/>
        <v/>
      </c>
      <c r="AA45" t="str">
        <f t="shared" si="1"/>
        <v/>
      </c>
    </row>
    <row r="46" spans="1:27" ht="39.950000000000003" hidden="1" customHeight="1">
      <c r="A46" s="13"/>
      <c r="B46" s="270" t="s">
        <v>617</v>
      </c>
      <c r="C46" s="288"/>
      <c r="D46" s="54" t="s">
        <v>317</v>
      </c>
      <c r="E46" s="15">
        <v>0</v>
      </c>
      <c r="F46" s="15">
        <v>0</v>
      </c>
      <c r="G46" s="15">
        <v>0</v>
      </c>
      <c r="H46" s="15">
        <v>0</v>
      </c>
      <c r="I46" s="15">
        <v>0</v>
      </c>
      <c r="J46" s="15">
        <v>0</v>
      </c>
      <c r="K46" s="15">
        <v>0</v>
      </c>
      <c r="L46" s="15">
        <v>0</v>
      </c>
      <c r="M46" s="15">
        <v>0</v>
      </c>
      <c r="N46" s="15">
        <v>0</v>
      </c>
      <c r="O46" s="15">
        <v>0</v>
      </c>
      <c r="P46" s="15">
        <v>0</v>
      </c>
      <c r="Q46" s="15">
        <v>0</v>
      </c>
      <c r="R46" s="15">
        <v>11</v>
      </c>
      <c r="S46" s="15"/>
      <c r="T46" s="15"/>
      <c r="U46" s="16"/>
      <c r="V46" s="295" t="s">
        <v>1200</v>
      </c>
      <c r="W46" s="11"/>
      <c r="X46" s="387"/>
      <c r="Z46" t="str">
        <f t="shared" si="0"/>
        <v/>
      </c>
      <c r="AA46" t="str">
        <f t="shared" si="1"/>
        <v/>
      </c>
    </row>
    <row r="47" spans="1:27" ht="39.950000000000003" hidden="1" customHeight="1">
      <c r="A47" s="13"/>
      <c r="B47" s="270" t="s">
        <v>618</v>
      </c>
      <c r="C47" s="288"/>
      <c r="D47" s="54" t="s">
        <v>317</v>
      </c>
      <c r="E47" s="15">
        <v>9</v>
      </c>
      <c r="F47" s="15">
        <v>63</v>
      </c>
      <c r="G47" s="15">
        <v>0</v>
      </c>
      <c r="H47" s="15">
        <v>38</v>
      </c>
      <c r="I47" s="15">
        <v>3</v>
      </c>
      <c r="J47" s="15">
        <v>25</v>
      </c>
      <c r="K47" s="15">
        <v>2</v>
      </c>
      <c r="L47" s="15">
        <v>39</v>
      </c>
      <c r="M47" s="15">
        <v>3</v>
      </c>
      <c r="N47" s="15">
        <v>29</v>
      </c>
      <c r="O47" s="15">
        <v>0</v>
      </c>
      <c r="P47" s="15">
        <v>42</v>
      </c>
      <c r="Q47" s="15">
        <v>3</v>
      </c>
      <c r="R47" s="15">
        <v>16</v>
      </c>
      <c r="S47" s="15"/>
      <c r="T47" s="15"/>
      <c r="U47" s="16"/>
      <c r="V47" s="295" t="s">
        <v>1201</v>
      </c>
      <c r="W47" s="11"/>
      <c r="X47" s="387"/>
      <c r="Z47" t="str">
        <f t="shared" si="0"/>
        <v/>
      </c>
      <c r="AA47" t="str">
        <f t="shared" si="1"/>
        <v/>
      </c>
    </row>
    <row r="48" spans="1:27" ht="39.950000000000003" hidden="1" customHeight="1">
      <c r="A48" s="13"/>
      <c r="B48" s="270" t="s">
        <v>619</v>
      </c>
      <c r="C48" s="288"/>
      <c r="D48" s="54" t="s">
        <v>317</v>
      </c>
      <c r="E48" s="15">
        <v>4</v>
      </c>
      <c r="F48" s="15">
        <v>81</v>
      </c>
      <c r="G48" s="15">
        <v>8</v>
      </c>
      <c r="H48" s="15">
        <v>73</v>
      </c>
      <c r="I48" s="15">
        <v>6</v>
      </c>
      <c r="J48" s="15">
        <v>71</v>
      </c>
      <c r="K48" s="15">
        <v>1</v>
      </c>
      <c r="L48" s="15">
        <v>56</v>
      </c>
      <c r="M48" s="15">
        <v>6</v>
      </c>
      <c r="N48" s="15">
        <v>75</v>
      </c>
      <c r="O48" s="15">
        <v>1</v>
      </c>
      <c r="P48" s="15">
        <v>43</v>
      </c>
      <c r="Q48" s="15">
        <v>1</v>
      </c>
      <c r="R48" s="15">
        <v>36</v>
      </c>
      <c r="S48" s="15"/>
      <c r="T48" s="15"/>
      <c r="U48" s="16"/>
      <c r="V48" s="295" t="s">
        <v>1202</v>
      </c>
      <c r="W48" s="11"/>
      <c r="X48" s="387"/>
      <c r="Z48" t="str">
        <f t="shared" si="0"/>
        <v/>
      </c>
      <c r="AA48" t="str">
        <f t="shared" si="1"/>
        <v/>
      </c>
    </row>
    <row r="49" spans="1:27" ht="39.950000000000003" hidden="1" customHeight="1">
      <c r="A49" s="13"/>
      <c r="B49" s="270" t="s">
        <v>620</v>
      </c>
      <c r="C49" s="288"/>
      <c r="D49" s="54" t="s">
        <v>317</v>
      </c>
      <c r="E49" s="15">
        <v>0</v>
      </c>
      <c r="F49" s="15">
        <v>8</v>
      </c>
      <c r="G49" s="15">
        <v>0</v>
      </c>
      <c r="H49" s="15">
        <v>1</v>
      </c>
      <c r="I49" s="15">
        <v>0</v>
      </c>
      <c r="J49" s="15">
        <v>0</v>
      </c>
      <c r="K49" s="15">
        <v>0</v>
      </c>
      <c r="L49" s="15">
        <v>1</v>
      </c>
      <c r="M49" s="15">
        <v>0</v>
      </c>
      <c r="N49" s="15">
        <v>2</v>
      </c>
      <c r="O49" s="15">
        <v>0</v>
      </c>
      <c r="P49" s="15">
        <v>6</v>
      </c>
      <c r="Q49" s="15">
        <v>1</v>
      </c>
      <c r="R49" s="15">
        <v>1</v>
      </c>
      <c r="S49" s="15"/>
      <c r="T49" s="15"/>
      <c r="U49" s="16"/>
      <c r="V49" s="295" t="s">
        <v>1203</v>
      </c>
      <c r="W49" s="11"/>
      <c r="X49" s="387"/>
      <c r="Z49" t="str">
        <f t="shared" si="0"/>
        <v/>
      </c>
      <c r="AA49" t="str">
        <f t="shared" si="1"/>
        <v/>
      </c>
    </row>
    <row r="50" spans="1:27" ht="39.950000000000003" hidden="1" customHeight="1">
      <c r="A50" s="13">
        <v>159</v>
      </c>
      <c r="B50" s="262" t="s">
        <v>621</v>
      </c>
      <c r="C50" s="172"/>
      <c r="D50" s="54" t="s">
        <v>317</v>
      </c>
      <c r="E50" s="15">
        <v>927</v>
      </c>
      <c r="F50" s="15">
        <v>2810</v>
      </c>
      <c r="G50" s="15">
        <v>677</v>
      </c>
      <c r="H50" s="15">
        <v>2586</v>
      </c>
      <c r="I50" s="15">
        <v>645</v>
      </c>
      <c r="J50" s="15">
        <v>2453</v>
      </c>
      <c r="K50" s="15">
        <v>666</v>
      </c>
      <c r="L50" s="15">
        <v>2797</v>
      </c>
      <c r="M50" s="15">
        <v>633</v>
      </c>
      <c r="N50" s="15">
        <v>2933</v>
      </c>
      <c r="O50" s="15">
        <v>717</v>
      </c>
      <c r="P50" s="15">
        <v>3104</v>
      </c>
      <c r="Q50" s="15">
        <v>715</v>
      </c>
      <c r="R50" s="15">
        <v>2945</v>
      </c>
      <c r="S50" s="15"/>
      <c r="T50" s="15"/>
      <c r="U50" s="16"/>
      <c r="V50" s="295" t="s">
        <v>1204</v>
      </c>
      <c r="W50" s="11" t="s">
        <v>20</v>
      </c>
      <c r="X50" s="387"/>
      <c r="Z50" t="str">
        <f t="shared" si="0"/>
        <v/>
      </c>
      <c r="AA50" t="str">
        <f t="shared" si="1"/>
        <v/>
      </c>
    </row>
    <row r="51" spans="1:27" ht="39.950000000000003" hidden="1" customHeight="1">
      <c r="A51" s="13"/>
      <c r="B51" s="269" t="s">
        <v>610</v>
      </c>
      <c r="C51" s="287"/>
      <c r="D51" s="54" t="s">
        <v>317</v>
      </c>
      <c r="E51" s="15">
        <v>81</v>
      </c>
      <c r="F51" s="15">
        <v>326</v>
      </c>
      <c r="G51" s="15">
        <v>71</v>
      </c>
      <c r="H51" s="15">
        <v>300</v>
      </c>
      <c r="I51" s="15">
        <v>66</v>
      </c>
      <c r="J51" s="15">
        <v>335</v>
      </c>
      <c r="K51" s="15">
        <v>63</v>
      </c>
      <c r="L51" s="15">
        <v>248</v>
      </c>
      <c r="M51" s="15">
        <v>40</v>
      </c>
      <c r="N51" s="15">
        <v>204</v>
      </c>
      <c r="O51" s="15">
        <v>43</v>
      </c>
      <c r="P51" s="15">
        <v>207</v>
      </c>
      <c r="Q51" s="15">
        <v>52</v>
      </c>
      <c r="R51" s="15">
        <v>191</v>
      </c>
      <c r="S51" s="15"/>
      <c r="T51" s="15"/>
      <c r="U51" s="16"/>
      <c r="V51" s="295" t="s">
        <v>1205</v>
      </c>
      <c r="W51" s="11"/>
      <c r="X51" s="387"/>
      <c r="Z51" t="str">
        <f t="shared" si="0"/>
        <v/>
      </c>
      <c r="AA51" t="str">
        <f t="shared" si="1"/>
        <v/>
      </c>
    </row>
    <row r="52" spans="1:27" ht="39.950000000000003" hidden="1" customHeight="1">
      <c r="A52" s="13"/>
      <c r="B52" s="269" t="s">
        <v>611</v>
      </c>
      <c r="C52" s="287"/>
      <c r="D52" s="54" t="s">
        <v>317</v>
      </c>
      <c r="E52" s="15">
        <v>9</v>
      </c>
      <c r="F52" s="15">
        <v>34</v>
      </c>
      <c r="G52" s="15">
        <v>13</v>
      </c>
      <c r="H52" s="15">
        <v>52</v>
      </c>
      <c r="I52" s="15">
        <v>5</v>
      </c>
      <c r="J52" s="15">
        <v>47</v>
      </c>
      <c r="K52" s="15">
        <v>10</v>
      </c>
      <c r="L52" s="15">
        <v>32</v>
      </c>
      <c r="M52" s="15">
        <v>10</v>
      </c>
      <c r="N52" s="15">
        <v>45</v>
      </c>
      <c r="O52" s="15">
        <v>6</v>
      </c>
      <c r="P52" s="15">
        <v>49</v>
      </c>
      <c r="Q52" s="15">
        <v>38</v>
      </c>
      <c r="R52" s="15">
        <v>88</v>
      </c>
      <c r="S52" s="15"/>
      <c r="T52" s="15"/>
      <c r="U52" s="16"/>
      <c r="V52" s="295" t="s">
        <v>1206</v>
      </c>
      <c r="W52" s="11"/>
      <c r="X52" s="387"/>
      <c r="Z52" t="str">
        <f t="shared" si="0"/>
        <v/>
      </c>
      <c r="AA52" t="str">
        <f t="shared" si="1"/>
        <v/>
      </c>
    </row>
    <row r="53" spans="1:27" ht="39.950000000000003" hidden="1" customHeight="1">
      <c r="A53" s="13"/>
      <c r="B53" s="269" t="s">
        <v>612</v>
      </c>
      <c r="C53" s="287"/>
      <c r="D53" s="54" t="s">
        <v>317</v>
      </c>
      <c r="E53" s="15">
        <v>236</v>
      </c>
      <c r="F53" s="15">
        <v>533</v>
      </c>
      <c r="G53" s="15">
        <v>154</v>
      </c>
      <c r="H53" s="15">
        <v>432</v>
      </c>
      <c r="I53" s="15">
        <v>90</v>
      </c>
      <c r="J53" s="15">
        <v>397</v>
      </c>
      <c r="K53" s="15">
        <v>155</v>
      </c>
      <c r="L53" s="15">
        <v>646</v>
      </c>
      <c r="M53" s="15">
        <v>130</v>
      </c>
      <c r="N53" s="15">
        <v>775</v>
      </c>
      <c r="O53" s="15">
        <v>90</v>
      </c>
      <c r="P53" s="15">
        <v>654</v>
      </c>
      <c r="Q53" s="15">
        <v>78</v>
      </c>
      <c r="R53" s="15">
        <v>448</v>
      </c>
      <c r="S53" s="15"/>
      <c r="T53" s="15"/>
      <c r="U53" s="16"/>
      <c r="V53" s="295" t="s">
        <v>1207</v>
      </c>
      <c r="W53" s="11"/>
      <c r="X53" s="387"/>
      <c r="Z53" t="str">
        <f t="shared" si="0"/>
        <v/>
      </c>
      <c r="AA53" t="str">
        <f t="shared" si="1"/>
        <v/>
      </c>
    </row>
    <row r="54" spans="1:27" ht="39.950000000000003" hidden="1" customHeight="1">
      <c r="A54" s="13"/>
      <c r="B54" s="269" t="s">
        <v>613</v>
      </c>
      <c r="C54" s="287"/>
      <c r="D54" s="54" t="s">
        <v>317</v>
      </c>
      <c r="E54" s="183">
        <v>4</v>
      </c>
      <c r="F54" s="183">
        <v>89</v>
      </c>
      <c r="G54" s="183">
        <v>1</v>
      </c>
      <c r="H54" s="183">
        <v>80</v>
      </c>
      <c r="I54" s="183">
        <v>0</v>
      </c>
      <c r="J54" s="183">
        <v>36</v>
      </c>
      <c r="K54" s="15">
        <v>1</v>
      </c>
      <c r="L54" s="15">
        <v>38</v>
      </c>
      <c r="M54" s="15">
        <v>2</v>
      </c>
      <c r="N54" s="15">
        <v>36</v>
      </c>
      <c r="O54" s="15">
        <v>4</v>
      </c>
      <c r="P54" s="15">
        <v>54</v>
      </c>
      <c r="Q54" s="15">
        <v>1</v>
      </c>
      <c r="R54" s="15">
        <v>36</v>
      </c>
      <c r="S54" s="15"/>
      <c r="T54" s="15"/>
      <c r="U54" s="16"/>
      <c r="V54" s="295" t="s">
        <v>1208</v>
      </c>
      <c r="W54" s="11"/>
      <c r="X54" s="387"/>
      <c r="Z54" t="str">
        <f t="shared" si="0"/>
        <v/>
      </c>
      <c r="AA54" t="str">
        <f t="shared" si="1"/>
        <v/>
      </c>
    </row>
    <row r="55" spans="1:27" ht="39.950000000000003" hidden="1" customHeight="1">
      <c r="A55" s="13"/>
      <c r="B55" s="270" t="s">
        <v>614</v>
      </c>
      <c r="C55" s="288"/>
      <c r="D55" s="54" t="s">
        <v>317</v>
      </c>
      <c r="E55" s="15">
        <v>1</v>
      </c>
      <c r="F55" s="15">
        <v>38</v>
      </c>
      <c r="G55" s="15">
        <v>1</v>
      </c>
      <c r="H55" s="15">
        <v>39</v>
      </c>
      <c r="I55" s="15">
        <v>0</v>
      </c>
      <c r="J55" s="15">
        <v>13</v>
      </c>
      <c r="K55" s="15">
        <v>1</v>
      </c>
      <c r="L55" s="15">
        <v>16</v>
      </c>
      <c r="M55" s="15">
        <v>0</v>
      </c>
      <c r="N55" s="15">
        <v>15</v>
      </c>
      <c r="O55" s="15">
        <v>1</v>
      </c>
      <c r="P55" s="15">
        <v>25</v>
      </c>
      <c r="Q55" s="15">
        <v>0</v>
      </c>
      <c r="R55" s="15">
        <v>28</v>
      </c>
      <c r="S55" s="15"/>
      <c r="T55" s="15"/>
      <c r="U55" s="16"/>
      <c r="V55" s="295" t="s">
        <v>1209</v>
      </c>
      <c r="W55" s="11"/>
      <c r="X55" s="387"/>
      <c r="Z55" t="str">
        <f t="shared" si="0"/>
        <v/>
      </c>
      <c r="AA55" t="str">
        <f t="shared" si="1"/>
        <v/>
      </c>
    </row>
    <row r="56" spans="1:27" ht="39.950000000000003" hidden="1" customHeight="1">
      <c r="A56" s="13"/>
      <c r="B56" s="270" t="s">
        <v>615</v>
      </c>
      <c r="C56" s="288"/>
      <c r="D56" s="54" t="s">
        <v>317</v>
      </c>
      <c r="E56" s="15">
        <v>0</v>
      </c>
      <c r="F56" s="15">
        <v>25</v>
      </c>
      <c r="G56" s="15">
        <v>0</v>
      </c>
      <c r="H56" s="15">
        <v>4</v>
      </c>
      <c r="I56" s="15">
        <v>0</v>
      </c>
      <c r="J56" s="15">
        <v>9</v>
      </c>
      <c r="K56" s="15">
        <v>0</v>
      </c>
      <c r="L56" s="15">
        <v>7</v>
      </c>
      <c r="M56" s="15">
        <v>0</v>
      </c>
      <c r="N56" s="15">
        <v>9</v>
      </c>
      <c r="O56" s="15">
        <v>0</v>
      </c>
      <c r="P56" s="15">
        <v>5</v>
      </c>
      <c r="Q56" s="15">
        <v>0</v>
      </c>
      <c r="R56" s="15">
        <v>0</v>
      </c>
      <c r="S56" s="15"/>
      <c r="T56" s="15"/>
      <c r="U56" s="16"/>
      <c r="V56" s="295" t="s">
        <v>1210</v>
      </c>
      <c r="W56" s="11"/>
      <c r="X56" s="387"/>
      <c r="Z56" t="str">
        <f t="shared" si="0"/>
        <v/>
      </c>
      <c r="AA56" t="str">
        <f t="shared" si="1"/>
        <v/>
      </c>
    </row>
    <row r="57" spans="1:27" ht="39.950000000000003" hidden="1" customHeight="1">
      <c r="A57" s="13"/>
      <c r="B57" s="270" t="s">
        <v>616</v>
      </c>
      <c r="C57" s="288"/>
      <c r="D57" s="54" t="s">
        <v>317</v>
      </c>
      <c r="E57" s="37">
        <v>0</v>
      </c>
      <c r="F57" s="37">
        <v>0</v>
      </c>
      <c r="G57" s="37">
        <v>0</v>
      </c>
      <c r="H57" s="37">
        <v>0</v>
      </c>
      <c r="I57" s="15">
        <v>0</v>
      </c>
      <c r="J57" s="15">
        <v>0</v>
      </c>
      <c r="K57" s="15">
        <v>0</v>
      </c>
      <c r="L57" s="15">
        <v>0</v>
      </c>
      <c r="M57" s="15">
        <v>0</v>
      </c>
      <c r="N57" s="15">
        <v>0</v>
      </c>
      <c r="O57" s="15">
        <v>0</v>
      </c>
      <c r="P57" s="15">
        <v>0</v>
      </c>
      <c r="Q57" s="15">
        <v>0</v>
      </c>
      <c r="R57" s="15">
        <v>0</v>
      </c>
      <c r="S57" s="15"/>
      <c r="T57" s="15"/>
      <c r="U57" s="16"/>
      <c r="V57" s="295" t="s">
        <v>1211</v>
      </c>
      <c r="W57" s="11"/>
      <c r="X57" s="387"/>
      <c r="Z57" t="str">
        <f t="shared" si="0"/>
        <v/>
      </c>
      <c r="AA57" t="str">
        <f t="shared" si="1"/>
        <v/>
      </c>
    </row>
    <row r="58" spans="1:27" ht="39.950000000000003" hidden="1" customHeight="1">
      <c r="A58" s="13"/>
      <c r="B58" s="270" t="s">
        <v>617</v>
      </c>
      <c r="C58" s="288"/>
      <c r="D58" s="54" t="s">
        <v>317</v>
      </c>
      <c r="E58" s="37">
        <v>0</v>
      </c>
      <c r="F58" s="37">
        <v>0</v>
      </c>
      <c r="G58" s="37">
        <v>0</v>
      </c>
      <c r="H58" s="37">
        <v>0</v>
      </c>
      <c r="I58" s="15">
        <v>0</v>
      </c>
      <c r="J58" s="15">
        <v>0</v>
      </c>
      <c r="K58" s="15">
        <v>0</v>
      </c>
      <c r="L58" s="15">
        <v>0</v>
      </c>
      <c r="M58" s="15">
        <v>0</v>
      </c>
      <c r="N58" s="15">
        <v>0</v>
      </c>
      <c r="O58" s="15">
        <v>0</v>
      </c>
      <c r="P58" s="15">
        <v>0</v>
      </c>
      <c r="Q58" s="15">
        <v>0</v>
      </c>
      <c r="R58" s="15">
        <v>0</v>
      </c>
      <c r="S58" s="15"/>
      <c r="T58" s="15"/>
      <c r="U58" s="16"/>
      <c r="V58" s="295" t="s">
        <v>1212</v>
      </c>
      <c r="W58" s="11"/>
      <c r="X58" s="387"/>
      <c r="Z58" t="str">
        <f t="shared" si="0"/>
        <v/>
      </c>
      <c r="AA58" t="str">
        <f t="shared" si="1"/>
        <v/>
      </c>
    </row>
    <row r="59" spans="1:27" ht="39.950000000000003" hidden="1" customHeight="1">
      <c r="A59" s="13"/>
      <c r="B59" s="270" t="s">
        <v>618</v>
      </c>
      <c r="C59" s="288"/>
      <c r="D59" s="54" t="s">
        <v>317</v>
      </c>
      <c r="E59" s="37">
        <v>2</v>
      </c>
      <c r="F59" s="37">
        <v>15</v>
      </c>
      <c r="G59" s="37">
        <v>0</v>
      </c>
      <c r="H59" s="37">
        <v>21</v>
      </c>
      <c r="I59" s="15">
        <v>0</v>
      </c>
      <c r="J59" s="15">
        <v>10</v>
      </c>
      <c r="K59" s="15">
        <v>0</v>
      </c>
      <c r="L59" s="15">
        <v>7</v>
      </c>
      <c r="M59" s="15">
        <v>2</v>
      </c>
      <c r="N59" s="15">
        <v>9</v>
      </c>
      <c r="O59" s="15">
        <v>1</v>
      </c>
      <c r="P59" s="15">
        <v>15</v>
      </c>
      <c r="Q59" s="15">
        <v>1</v>
      </c>
      <c r="R59" s="15">
        <v>3</v>
      </c>
      <c r="S59" s="15"/>
      <c r="T59" s="15"/>
      <c r="U59" s="16"/>
      <c r="V59" s="295" t="s">
        <v>1213</v>
      </c>
      <c r="W59" s="11"/>
      <c r="X59" s="387"/>
      <c r="Z59" t="str">
        <f t="shared" si="0"/>
        <v/>
      </c>
      <c r="AA59" t="str">
        <f t="shared" si="1"/>
        <v/>
      </c>
    </row>
    <row r="60" spans="1:27" ht="39.950000000000003" hidden="1" customHeight="1">
      <c r="A60" s="13"/>
      <c r="B60" s="270" t="s">
        <v>619</v>
      </c>
      <c r="C60" s="288"/>
      <c r="D60" s="54" t="s">
        <v>317</v>
      </c>
      <c r="E60" s="37">
        <v>1</v>
      </c>
      <c r="F60" s="37">
        <v>11</v>
      </c>
      <c r="G60" s="37">
        <v>0</v>
      </c>
      <c r="H60" s="37">
        <v>16</v>
      </c>
      <c r="I60" s="15">
        <v>0</v>
      </c>
      <c r="J60" s="15">
        <v>4</v>
      </c>
      <c r="K60" s="15">
        <v>0</v>
      </c>
      <c r="L60" s="15">
        <v>7</v>
      </c>
      <c r="M60" s="15">
        <v>0</v>
      </c>
      <c r="N60" s="15">
        <v>3</v>
      </c>
      <c r="O60" s="15">
        <v>1</v>
      </c>
      <c r="P60" s="15">
        <v>3</v>
      </c>
      <c r="Q60" s="15">
        <v>0</v>
      </c>
      <c r="R60" s="15">
        <v>3</v>
      </c>
      <c r="S60" s="15"/>
      <c r="T60" s="15"/>
      <c r="U60" s="16"/>
      <c r="V60" s="295" t="s">
        <v>1214</v>
      </c>
      <c r="W60" s="11"/>
      <c r="X60" s="387"/>
      <c r="Z60" t="str">
        <f t="shared" si="0"/>
        <v/>
      </c>
      <c r="AA60" t="str">
        <f t="shared" si="1"/>
        <v/>
      </c>
    </row>
    <row r="61" spans="1:27" ht="39.950000000000003" hidden="1" customHeight="1">
      <c r="A61" s="13"/>
      <c r="B61" s="270" t="s">
        <v>620</v>
      </c>
      <c r="C61" s="288"/>
      <c r="D61" s="54" t="s">
        <v>317</v>
      </c>
      <c r="E61" s="145">
        <v>0</v>
      </c>
      <c r="F61" s="37">
        <v>0</v>
      </c>
      <c r="G61" s="37">
        <v>0</v>
      </c>
      <c r="H61" s="37">
        <v>0</v>
      </c>
      <c r="I61" s="15">
        <v>0</v>
      </c>
      <c r="J61" s="15">
        <v>0</v>
      </c>
      <c r="K61" s="15">
        <v>0</v>
      </c>
      <c r="L61" s="15">
        <v>1</v>
      </c>
      <c r="M61" s="15">
        <v>0</v>
      </c>
      <c r="N61" s="15">
        <v>0</v>
      </c>
      <c r="O61" s="15">
        <v>1</v>
      </c>
      <c r="P61" s="15">
        <v>6</v>
      </c>
      <c r="Q61" s="15">
        <v>0</v>
      </c>
      <c r="R61" s="15">
        <v>2</v>
      </c>
      <c r="S61" s="15"/>
      <c r="T61" s="15"/>
      <c r="U61" s="16"/>
      <c r="V61" s="295" t="s">
        <v>1215</v>
      </c>
      <c r="W61" s="11"/>
      <c r="X61" s="387"/>
      <c r="Z61" t="str">
        <f t="shared" si="0"/>
        <v/>
      </c>
      <c r="AA61" t="str">
        <f t="shared" si="1"/>
        <v/>
      </c>
    </row>
    <row r="62" spans="1:27" ht="24.95" hidden="1" customHeight="1">
      <c r="A62" s="13">
        <v>160</v>
      </c>
      <c r="B62" s="264" t="s">
        <v>622</v>
      </c>
      <c r="C62" s="173"/>
      <c r="D62" s="54" t="s">
        <v>317</v>
      </c>
      <c r="E62" s="37">
        <v>70</v>
      </c>
      <c r="F62" s="37">
        <v>120</v>
      </c>
      <c r="G62" s="37">
        <v>64</v>
      </c>
      <c r="H62" s="37">
        <v>124</v>
      </c>
      <c r="I62" s="15">
        <v>50</v>
      </c>
      <c r="J62" s="15">
        <v>118</v>
      </c>
      <c r="K62" s="15">
        <v>35</v>
      </c>
      <c r="L62" s="15">
        <v>93</v>
      </c>
      <c r="M62" s="15">
        <v>34</v>
      </c>
      <c r="N62" s="15">
        <v>88</v>
      </c>
      <c r="O62" s="15">
        <v>48</v>
      </c>
      <c r="P62" s="15">
        <v>80</v>
      </c>
      <c r="Q62" s="15">
        <v>59</v>
      </c>
      <c r="R62" s="15">
        <v>194</v>
      </c>
      <c r="S62" s="15"/>
      <c r="T62" s="15"/>
      <c r="U62" s="174" t="s">
        <v>193</v>
      </c>
      <c r="V62" s="295" t="s">
        <v>1216</v>
      </c>
      <c r="W62" s="11" t="s">
        <v>194</v>
      </c>
      <c r="X62" s="387"/>
      <c r="Z62" t="str">
        <f t="shared" si="0"/>
        <v/>
      </c>
      <c r="AA62" t="str">
        <f t="shared" si="1"/>
        <v/>
      </c>
    </row>
    <row r="63" spans="1:27" ht="24.95" hidden="1" customHeight="1">
      <c r="A63" s="13">
        <v>161</v>
      </c>
      <c r="B63" s="264" t="s">
        <v>623</v>
      </c>
      <c r="C63" s="173"/>
      <c r="D63" s="54" t="s">
        <v>306</v>
      </c>
      <c r="E63" s="15">
        <v>17196</v>
      </c>
      <c r="F63" s="15">
        <v>21922</v>
      </c>
      <c r="G63" s="15">
        <v>12524</v>
      </c>
      <c r="H63" s="15">
        <v>16219</v>
      </c>
      <c r="I63" s="15">
        <v>12073</v>
      </c>
      <c r="J63" s="15">
        <v>15400</v>
      </c>
      <c r="K63" s="15">
        <v>10850</v>
      </c>
      <c r="L63" s="15">
        <v>13178</v>
      </c>
      <c r="M63" s="15">
        <v>10594</v>
      </c>
      <c r="N63" s="15">
        <v>12295</v>
      </c>
      <c r="O63" s="15">
        <v>11697</v>
      </c>
      <c r="P63" s="15">
        <v>13660</v>
      </c>
      <c r="Q63" s="15">
        <v>10027</v>
      </c>
      <c r="R63" s="15">
        <v>12189</v>
      </c>
      <c r="S63" s="15"/>
      <c r="T63" s="15"/>
      <c r="U63" s="174"/>
      <c r="V63" s="295" t="s">
        <v>1217</v>
      </c>
      <c r="W63" s="11" t="s">
        <v>194</v>
      </c>
      <c r="X63" s="387"/>
      <c r="Z63" t="str">
        <f t="shared" si="0"/>
        <v/>
      </c>
      <c r="AA63" t="str">
        <f t="shared" si="1"/>
        <v/>
      </c>
    </row>
    <row r="64" spans="1:27" ht="45" hidden="1" customHeight="1">
      <c r="A64" s="13">
        <v>162</v>
      </c>
      <c r="B64" s="262" t="s">
        <v>624</v>
      </c>
      <c r="C64" s="173"/>
      <c r="D64" s="54" t="s">
        <v>306</v>
      </c>
      <c r="E64" s="42">
        <v>408</v>
      </c>
      <c r="F64" s="15">
        <v>15</v>
      </c>
      <c r="G64" s="15">
        <v>285</v>
      </c>
      <c r="H64" s="15">
        <v>19</v>
      </c>
      <c r="I64" s="15">
        <v>279</v>
      </c>
      <c r="J64" s="15">
        <v>36</v>
      </c>
      <c r="K64" s="15">
        <v>297</v>
      </c>
      <c r="L64" s="15">
        <v>23</v>
      </c>
      <c r="M64" s="15">
        <v>315</v>
      </c>
      <c r="N64" s="15">
        <v>18</v>
      </c>
      <c r="O64" s="15">
        <v>300</v>
      </c>
      <c r="P64" s="15">
        <v>23</v>
      </c>
      <c r="Q64" s="15">
        <v>298</v>
      </c>
      <c r="R64" s="15">
        <v>20</v>
      </c>
      <c r="S64" s="15"/>
      <c r="T64" s="94"/>
      <c r="U64" s="174"/>
      <c r="V64" s="295" t="s">
        <v>1218</v>
      </c>
      <c r="W64" s="11" t="s">
        <v>194</v>
      </c>
      <c r="X64" s="387"/>
      <c r="Z64" t="str">
        <f t="shared" si="0"/>
        <v/>
      </c>
      <c r="AA64" t="str">
        <f t="shared" si="1"/>
        <v/>
      </c>
    </row>
    <row r="65" spans="1:27" ht="45" hidden="1" customHeight="1">
      <c r="A65" s="13">
        <v>163</v>
      </c>
      <c r="B65" s="262" t="s">
        <v>625</v>
      </c>
      <c r="C65" s="173"/>
      <c r="D65" s="54" t="s">
        <v>306</v>
      </c>
      <c r="E65" s="15">
        <v>170</v>
      </c>
      <c r="F65" s="15">
        <v>25</v>
      </c>
      <c r="G65" s="15">
        <v>136</v>
      </c>
      <c r="H65" s="15">
        <v>23</v>
      </c>
      <c r="I65" s="15">
        <v>99</v>
      </c>
      <c r="J65" s="15">
        <v>15</v>
      </c>
      <c r="K65" s="15">
        <v>74</v>
      </c>
      <c r="L65" s="15">
        <v>11</v>
      </c>
      <c r="M65" s="15">
        <v>72</v>
      </c>
      <c r="N65" s="15">
        <v>19</v>
      </c>
      <c r="O65" s="15">
        <v>55</v>
      </c>
      <c r="P65" s="15">
        <v>15</v>
      </c>
      <c r="Q65" s="15">
        <v>43</v>
      </c>
      <c r="R65" s="15">
        <v>4</v>
      </c>
      <c r="S65" s="15"/>
      <c r="T65" s="15"/>
      <c r="U65" s="174"/>
      <c r="V65" s="295" t="s">
        <v>1219</v>
      </c>
      <c r="W65" s="70" t="s">
        <v>194</v>
      </c>
      <c r="X65" s="387"/>
      <c r="Z65" t="str">
        <f t="shared" si="0"/>
        <v/>
      </c>
      <c r="AA65" t="str">
        <f t="shared" si="1"/>
        <v/>
      </c>
    </row>
    <row r="66" spans="1:27" ht="39.950000000000003" hidden="1" customHeight="1">
      <c r="A66" s="13">
        <v>164</v>
      </c>
      <c r="B66" s="262" t="s">
        <v>626</v>
      </c>
      <c r="C66" s="173"/>
      <c r="D66" s="54" t="s">
        <v>317</v>
      </c>
      <c r="E66" s="37">
        <v>290</v>
      </c>
      <c r="F66" s="37">
        <v>155</v>
      </c>
      <c r="G66" s="37">
        <v>190</v>
      </c>
      <c r="H66" s="37">
        <v>138</v>
      </c>
      <c r="I66" s="15">
        <v>163</v>
      </c>
      <c r="J66" s="15">
        <v>95</v>
      </c>
      <c r="K66" s="15">
        <v>135</v>
      </c>
      <c r="L66" s="15">
        <v>71</v>
      </c>
      <c r="M66" s="15">
        <v>121</v>
      </c>
      <c r="N66" s="15">
        <v>82</v>
      </c>
      <c r="O66" s="15">
        <v>110</v>
      </c>
      <c r="P66" s="15">
        <v>108</v>
      </c>
      <c r="Q66" s="15">
        <v>81</v>
      </c>
      <c r="R66" s="15">
        <v>48</v>
      </c>
      <c r="S66" s="15"/>
      <c r="T66" s="15"/>
      <c r="U66" s="174"/>
      <c r="V66" s="295" t="s">
        <v>1220</v>
      </c>
      <c r="W66" s="11" t="s">
        <v>194</v>
      </c>
      <c r="X66" s="387"/>
      <c r="Z66" t="str">
        <f t="shared" si="0"/>
        <v/>
      </c>
      <c r="AA66" t="str">
        <f t="shared" si="1"/>
        <v/>
      </c>
    </row>
    <row r="67" spans="1:27" ht="24.95" hidden="1" customHeight="1">
      <c r="A67" s="13">
        <v>165</v>
      </c>
      <c r="B67" s="262" t="s">
        <v>627</v>
      </c>
      <c r="C67" s="29"/>
      <c r="D67" s="54" t="s">
        <v>317</v>
      </c>
      <c r="E67" s="37">
        <v>15</v>
      </c>
      <c r="F67" s="37">
        <v>0</v>
      </c>
      <c r="G67" s="37">
        <v>15</v>
      </c>
      <c r="H67" s="37">
        <v>3</v>
      </c>
      <c r="I67" s="15">
        <v>10</v>
      </c>
      <c r="J67" s="15">
        <v>4</v>
      </c>
      <c r="K67" s="15">
        <v>6</v>
      </c>
      <c r="L67" s="15">
        <v>1</v>
      </c>
      <c r="M67" s="15">
        <v>9</v>
      </c>
      <c r="N67" s="15">
        <v>1</v>
      </c>
      <c r="O67" s="15">
        <v>19</v>
      </c>
      <c r="P67" s="15">
        <v>2</v>
      </c>
      <c r="Q67" s="15">
        <v>18</v>
      </c>
      <c r="R67" s="15">
        <v>4</v>
      </c>
      <c r="S67" s="15"/>
      <c r="T67" s="15"/>
      <c r="U67" s="174" t="s">
        <v>193</v>
      </c>
      <c r="V67" s="295" t="s">
        <v>1221</v>
      </c>
      <c r="W67" s="11" t="s">
        <v>194</v>
      </c>
      <c r="X67" s="387"/>
      <c r="Z67" t="str">
        <f t="shared" si="0"/>
        <v/>
      </c>
      <c r="AA67" t="str">
        <f t="shared" si="1"/>
        <v/>
      </c>
    </row>
    <row r="68" spans="1:27" ht="27.95" hidden="1" customHeight="1">
      <c r="A68" s="13">
        <v>166</v>
      </c>
      <c r="B68" s="262" t="s">
        <v>628</v>
      </c>
      <c r="C68" s="29"/>
      <c r="D68" s="54" t="s">
        <v>317</v>
      </c>
      <c r="E68" s="37">
        <v>40</v>
      </c>
      <c r="F68" s="37">
        <v>19</v>
      </c>
      <c r="G68" s="37">
        <v>44</v>
      </c>
      <c r="H68" s="37">
        <v>24</v>
      </c>
      <c r="I68" s="15">
        <v>49</v>
      </c>
      <c r="J68" s="15">
        <v>29</v>
      </c>
      <c r="K68" s="15">
        <v>36</v>
      </c>
      <c r="L68" s="15">
        <v>24</v>
      </c>
      <c r="M68" s="15">
        <v>33</v>
      </c>
      <c r="N68" s="15">
        <v>27</v>
      </c>
      <c r="O68" s="15">
        <v>31</v>
      </c>
      <c r="P68" s="15">
        <v>24</v>
      </c>
      <c r="Q68" s="15">
        <v>39</v>
      </c>
      <c r="R68" s="15">
        <v>18</v>
      </c>
      <c r="S68" s="15"/>
      <c r="T68" s="15"/>
      <c r="U68" s="174" t="s">
        <v>193</v>
      </c>
      <c r="V68" s="295" t="s">
        <v>1222</v>
      </c>
      <c r="W68" s="11" t="s">
        <v>194</v>
      </c>
      <c r="X68" s="387"/>
      <c r="Z68" t="str">
        <f t="shared" si="0"/>
        <v/>
      </c>
      <c r="AA68" t="str">
        <f t="shared" si="1"/>
        <v/>
      </c>
    </row>
    <row r="69" spans="1:27" ht="69.95" hidden="1" customHeight="1">
      <c r="A69" s="13">
        <v>167</v>
      </c>
      <c r="B69" s="262" t="s">
        <v>629</v>
      </c>
      <c r="C69" s="29"/>
      <c r="D69" s="54" t="s">
        <v>317</v>
      </c>
      <c r="E69" s="37">
        <v>129</v>
      </c>
      <c r="F69" s="37">
        <v>422</v>
      </c>
      <c r="G69" s="37">
        <v>103</v>
      </c>
      <c r="H69" s="37">
        <v>363</v>
      </c>
      <c r="I69" s="15">
        <v>96</v>
      </c>
      <c r="J69" s="15">
        <v>300</v>
      </c>
      <c r="K69" s="15">
        <v>99</v>
      </c>
      <c r="L69" s="15">
        <v>302</v>
      </c>
      <c r="M69" s="15">
        <v>76</v>
      </c>
      <c r="N69" s="15">
        <v>248</v>
      </c>
      <c r="O69" s="15">
        <v>104</v>
      </c>
      <c r="P69" s="15">
        <v>379</v>
      </c>
      <c r="Q69" s="15">
        <v>135</v>
      </c>
      <c r="R69" s="15">
        <v>361</v>
      </c>
      <c r="S69" s="15"/>
      <c r="T69" s="15"/>
      <c r="U69" s="174" t="s">
        <v>193</v>
      </c>
      <c r="V69" s="295" t="s">
        <v>1223</v>
      </c>
      <c r="W69" s="11" t="s">
        <v>194</v>
      </c>
      <c r="X69" s="387"/>
      <c r="Z69" t="str">
        <f t="shared" si="0"/>
        <v/>
      </c>
      <c r="AA69" t="str">
        <f t="shared" si="1"/>
        <v/>
      </c>
    </row>
    <row r="70" spans="1:27" ht="45" hidden="1" customHeight="1">
      <c r="A70" s="13">
        <v>168</v>
      </c>
      <c r="B70" s="262" t="s">
        <v>630</v>
      </c>
      <c r="C70" s="173"/>
      <c r="D70" s="14" t="s">
        <v>67</v>
      </c>
      <c r="E70" s="37">
        <v>3</v>
      </c>
      <c r="F70" s="37">
        <v>7</v>
      </c>
      <c r="G70" s="37">
        <v>4</v>
      </c>
      <c r="H70" s="37">
        <v>6</v>
      </c>
      <c r="I70" s="15">
        <v>4</v>
      </c>
      <c r="J70" s="15">
        <v>6</v>
      </c>
      <c r="K70" s="15">
        <v>4</v>
      </c>
      <c r="L70" s="15">
        <v>6</v>
      </c>
      <c r="M70" s="15">
        <v>3</v>
      </c>
      <c r="N70" s="15">
        <v>6</v>
      </c>
      <c r="O70" s="15">
        <v>4</v>
      </c>
      <c r="P70" s="15">
        <v>6</v>
      </c>
      <c r="Q70" s="15">
        <v>5</v>
      </c>
      <c r="R70" s="15">
        <v>4</v>
      </c>
      <c r="S70" s="15"/>
      <c r="T70" s="15"/>
      <c r="U70" s="174" t="s">
        <v>193</v>
      </c>
      <c r="V70" s="295" t="s">
        <v>1224</v>
      </c>
      <c r="W70" s="98" t="s">
        <v>194</v>
      </c>
      <c r="X70" s="387"/>
      <c r="Z70" t="str">
        <f t="shared" ref="Z70:Z96" si="2">IF(ISBLANK(S70),"",IF(IF(Q70&lt;=R70,1,-1)*IF(S70&lt;=T70,1,-1)&lt;0,"請確認",""))</f>
        <v/>
      </c>
      <c r="AA70" t="str">
        <f t="shared" ref="AA70:AA96" si="3">IF(OR(ISBLANK(T70),ISBLANK(S70),ISTEXT(T70),ISTEXT(S70)),"",IF(OR((S70+T70)/(Q70+R70)&gt;1.3,(S70+T70)/(Q70+R70)&lt;0.7),"請備註",""))</f>
        <v/>
      </c>
    </row>
    <row r="71" spans="1:27" ht="45" hidden="1" customHeight="1">
      <c r="A71" s="13">
        <v>169</v>
      </c>
      <c r="B71" s="262" t="s">
        <v>631</v>
      </c>
      <c r="C71" s="173"/>
      <c r="D71" s="14" t="s">
        <v>67</v>
      </c>
      <c r="E71" s="37">
        <v>5</v>
      </c>
      <c r="F71" s="37">
        <v>12</v>
      </c>
      <c r="G71" s="37">
        <v>5</v>
      </c>
      <c r="H71" s="37">
        <v>11</v>
      </c>
      <c r="I71" s="15">
        <v>5</v>
      </c>
      <c r="J71" s="15">
        <v>11</v>
      </c>
      <c r="K71" s="15">
        <v>6</v>
      </c>
      <c r="L71" s="15">
        <v>13</v>
      </c>
      <c r="M71" s="15">
        <v>6</v>
      </c>
      <c r="N71" s="15">
        <v>13</v>
      </c>
      <c r="O71" s="15">
        <v>7</v>
      </c>
      <c r="P71" s="15">
        <v>13</v>
      </c>
      <c r="Q71" s="15">
        <v>8</v>
      </c>
      <c r="R71" s="15">
        <v>14</v>
      </c>
      <c r="S71" s="15"/>
      <c r="T71" s="15"/>
      <c r="U71" s="174" t="s">
        <v>195</v>
      </c>
      <c r="V71" s="295" t="s">
        <v>1225</v>
      </c>
      <c r="W71" s="98" t="s">
        <v>194</v>
      </c>
      <c r="X71" s="387"/>
      <c r="Z71" t="str">
        <f t="shared" si="2"/>
        <v/>
      </c>
      <c r="AA71" t="str">
        <f t="shared" si="3"/>
        <v/>
      </c>
    </row>
    <row r="72" spans="1:27" ht="24.95" hidden="1" customHeight="1">
      <c r="A72" s="13">
        <v>170</v>
      </c>
      <c r="B72" s="262" t="s">
        <v>632</v>
      </c>
      <c r="C72" s="29"/>
      <c r="D72" s="14" t="s">
        <v>67</v>
      </c>
      <c r="E72" s="176">
        <v>95</v>
      </c>
      <c r="F72" s="176">
        <v>579</v>
      </c>
      <c r="G72" s="176">
        <v>120</v>
      </c>
      <c r="H72" s="176">
        <v>550</v>
      </c>
      <c r="I72" s="177">
        <v>116</v>
      </c>
      <c r="J72" s="177">
        <v>498</v>
      </c>
      <c r="K72" s="177">
        <v>113</v>
      </c>
      <c r="L72" s="177">
        <v>488</v>
      </c>
      <c r="M72" s="177">
        <v>119</v>
      </c>
      <c r="N72" s="177">
        <v>505</v>
      </c>
      <c r="O72" s="177">
        <v>96</v>
      </c>
      <c r="P72" s="177">
        <v>528</v>
      </c>
      <c r="Q72" s="177">
        <v>146</v>
      </c>
      <c r="R72" s="177">
        <v>527</v>
      </c>
      <c r="S72" s="177"/>
      <c r="T72" s="177"/>
      <c r="U72" s="174" t="s">
        <v>196</v>
      </c>
      <c r="V72" s="295" t="s">
        <v>1226</v>
      </c>
      <c r="W72" s="98" t="s">
        <v>194</v>
      </c>
      <c r="X72" s="387"/>
      <c r="Z72" t="str">
        <f t="shared" si="2"/>
        <v/>
      </c>
      <c r="AA72" t="str">
        <f t="shared" si="3"/>
        <v/>
      </c>
    </row>
    <row r="73" spans="1:27" ht="24.95" hidden="1" customHeight="1">
      <c r="A73" s="13">
        <v>171</v>
      </c>
      <c r="B73" s="262" t="s">
        <v>633</v>
      </c>
      <c r="C73" s="29"/>
      <c r="D73" s="14" t="s">
        <v>52</v>
      </c>
      <c r="E73" s="178">
        <v>14.094955489614245</v>
      </c>
      <c r="F73" s="178">
        <v>85.90504451038575</v>
      </c>
      <c r="G73" s="178">
        <v>17.910447761194028</v>
      </c>
      <c r="H73" s="178">
        <v>82.089552238805979</v>
      </c>
      <c r="I73" s="179">
        <v>18.89</v>
      </c>
      <c r="J73" s="179">
        <v>81.11</v>
      </c>
      <c r="K73" s="179">
        <v>18.801996672212979</v>
      </c>
      <c r="L73" s="179">
        <v>81.198003327787021</v>
      </c>
      <c r="M73" s="179">
        <v>19.07</v>
      </c>
      <c r="N73" s="179">
        <v>80.930000000000007</v>
      </c>
      <c r="O73" s="179">
        <v>15.38</v>
      </c>
      <c r="P73" s="179">
        <v>84.62</v>
      </c>
      <c r="Q73" s="179">
        <v>21.7</v>
      </c>
      <c r="R73" s="179">
        <v>78.3</v>
      </c>
      <c r="S73" s="179"/>
      <c r="T73" s="179"/>
      <c r="U73" s="174" t="s">
        <v>196</v>
      </c>
      <c r="V73" s="295" t="s">
        <v>1227</v>
      </c>
      <c r="W73" s="98" t="s">
        <v>194</v>
      </c>
      <c r="X73" s="387"/>
      <c r="Z73" t="str">
        <f t="shared" si="2"/>
        <v/>
      </c>
      <c r="AA73" t="str">
        <f t="shared" si="3"/>
        <v/>
      </c>
    </row>
    <row r="74" spans="1:27" ht="24.95" hidden="1" customHeight="1">
      <c r="A74" s="13">
        <v>172</v>
      </c>
      <c r="B74" s="262" t="s">
        <v>634</v>
      </c>
      <c r="C74" s="173"/>
      <c r="D74" s="14" t="s">
        <v>67</v>
      </c>
      <c r="E74" s="176">
        <v>30</v>
      </c>
      <c r="F74" s="176">
        <v>5</v>
      </c>
      <c r="G74" s="176">
        <v>41</v>
      </c>
      <c r="H74" s="176">
        <v>7</v>
      </c>
      <c r="I74" s="177">
        <v>29</v>
      </c>
      <c r="J74" s="177">
        <v>8</v>
      </c>
      <c r="K74" s="177">
        <v>22</v>
      </c>
      <c r="L74" s="177">
        <v>14</v>
      </c>
      <c r="M74" s="177">
        <v>19</v>
      </c>
      <c r="N74" s="177">
        <v>8</v>
      </c>
      <c r="O74" s="177">
        <v>33</v>
      </c>
      <c r="P74" s="177">
        <v>5</v>
      </c>
      <c r="Q74" s="177">
        <v>24</v>
      </c>
      <c r="R74" s="177">
        <v>8</v>
      </c>
      <c r="S74" s="177"/>
      <c r="T74" s="177"/>
      <c r="U74" s="174" t="s">
        <v>196</v>
      </c>
      <c r="V74" s="295" t="s">
        <v>1228</v>
      </c>
      <c r="W74" s="98" t="s">
        <v>194</v>
      </c>
      <c r="X74" s="387"/>
      <c r="Z74" t="str">
        <f t="shared" si="2"/>
        <v/>
      </c>
      <c r="AA74" t="str">
        <f t="shared" si="3"/>
        <v/>
      </c>
    </row>
    <row r="75" spans="1:27" ht="39.950000000000003" hidden="1" customHeight="1">
      <c r="A75" s="13">
        <v>173</v>
      </c>
      <c r="B75" s="262" t="s">
        <v>635</v>
      </c>
      <c r="C75" s="29"/>
      <c r="D75" s="14" t="s">
        <v>67</v>
      </c>
      <c r="E75" s="176">
        <v>3</v>
      </c>
      <c r="F75" s="176">
        <v>7</v>
      </c>
      <c r="G75" s="176">
        <v>2</v>
      </c>
      <c r="H75" s="176">
        <v>8</v>
      </c>
      <c r="I75" s="177">
        <v>0</v>
      </c>
      <c r="J75" s="177">
        <v>12</v>
      </c>
      <c r="K75" s="177">
        <v>0</v>
      </c>
      <c r="L75" s="177">
        <v>0</v>
      </c>
      <c r="M75" s="177">
        <v>0</v>
      </c>
      <c r="N75" s="177">
        <v>0</v>
      </c>
      <c r="O75" s="177">
        <v>0</v>
      </c>
      <c r="P75" s="177">
        <v>0</v>
      </c>
      <c r="Q75" s="177" t="s">
        <v>197</v>
      </c>
      <c r="R75" s="177">
        <v>8</v>
      </c>
      <c r="S75" s="177"/>
      <c r="T75" s="177"/>
      <c r="U75" s="174" t="s">
        <v>193</v>
      </c>
      <c r="V75" s="295" t="s">
        <v>1229</v>
      </c>
      <c r="W75" s="98" t="s">
        <v>194</v>
      </c>
      <c r="X75" s="387"/>
      <c r="Z75" t="str">
        <f t="shared" si="2"/>
        <v/>
      </c>
      <c r="AA75" t="str">
        <f t="shared" si="3"/>
        <v/>
      </c>
    </row>
    <row r="76" spans="1:27" ht="18" hidden="1" customHeight="1">
      <c r="A76" s="13">
        <v>174</v>
      </c>
      <c r="B76" s="262" t="s">
        <v>636</v>
      </c>
      <c r="C76" s="29"/>
      <c r="D76" s="14" t="s">
        <v>67</v>
      </c>
      <c r="E76" s="37">
        <v>2</v>
      </c>
      <c r="F76" s="37">
        <v>6</v>
      </c>
      <c r="G76" s="37">
        <v>2</v>
      </c>
      <c r="H76" s="37">
        <v>6</v>
      </c>
      <c r="I76" s="15">
        <v>0</v>
      </c>
      <c r="J76" s="15">
        <v>9</v>
      </c>
      <c r="K76" s="15">
        <v>0</v>
      </c>
      <c r="L76" s="15">
        <v>9</v>
      </c>
      <c r="M76" s="15">
        <v>0</v>
      </c>
      <c r="N76" s="15">
        <v>5</v>
      </c>
      <c r="O76" s="15">
        <v>1</v>
      </c>
      <c r="P76" s="15">
        <v>2</v>
      </c>
      <c r="Q76" s="15" t="s">
        <v>197</v>
      </c>
      <c r="R76" s="15" t="s">
        <v>197</v>
      </c>
      <c r="S76" s="15"/>
      <c r="T76" s="15"/>
      <c r="U76" s="174" t="s">
        <v>198</v>
      </c>
      <c r="V76" s="295" t="s">
        <v>1230</v>
      </c>
      <c r="W76" s="98" t="s">
        <v>194</v>
      </c>
      <c r="X76" s="387"/>
      <c r="Z76" t="str">
        <f t="shared" si="2"/>
        <v/>
      </c>
      <c r="AA76" t="str">
        <f t="shared" si="3"/>
        <v/>
      </c>
    </row>
    <row r="77" spans="1:27" ht="18" hidden="1" customHeight="1">
      <c r="A77" s="13">
        <v>175</v>
      </c>
      <c r="B77" s="262" t="s">
        <v>637</v>
      </c>
      <c r="C77" s="173"/>
      <c r="D77" s="14" t="s">
        <v>67</v>
      </c>
      <c r="E77" s="37">
        <v>1371</v>
      </c>
      <c r="F77" s="37">
        <v>2201</v>
      </c>
      <c r="G77" s="37">
        <v>1357</v>
      </c>
      <c r="H77" s="37">
        <v>2185</v>
      </c>
      <c r="I77" s="15">
        <v>1382</v>
      </c>
      <c r="J77" s="15">
        <v>2243</v>
      </c>
      <c r="K77" s="15">
        <v>1385</v>
      </c>
      <c r="L77" s="15">
        <v>2407</v>
      </c>
      <c r="M77" s="15">
        <v>1273</v>
      </c>
      <c r="N77" s="15">
        <v>2266</v>
      </c>
      <c r="O77" s="15">
        <v>1341</v>
      </c>
      <c r="P77" s="15">
        <v>2415</v>
      </c>
      <c r="Q77" s="15">
        <v>1329</v>
      </c>
      <c r="R77" s="15">
        <v>2385</v>
      </c>
      <c r="S77" s="15"/>
      <c r="T77" s="15"/>
      <c r="U77" s="174" t="s">
        <v>196</v>
      </c>
      <c r="V77" s="295" t="s">
        <v>1231</v>
      </c>
      <c r="W77" s="98" t="s">
        <v>194</v>
      </c>
      <c r="X77" s="387"/>
      <c r="Z77" t="str">
        <f t="shared" si="2"/>
        <v/>
      </c>
      <c r="AA77" t="str">
        <f t="shared" si="3"/>
        <v/>
      </c>
    </row>
    <row r="78" spans="1:27" ht="27.95" hidden="1" customHeight="1">
      <c r="A78" s="13">
        <v>176</v>
      </c>
      <c r="B78" s="262" t="s">
        <v>638</v>
      </c>
      <c r="C78" s="173"/>
      <c r="D78" s="14" t="s">
        <v>67</v>
      </c>
      <c r="E78" s="37">
        <v>110</v>
      </c>
      <c r="F78" s="37">
        <v>0</v>
      </c>
      <c r="G78" s="37">
        <v>72</v>
      </c>
      <c r="H78" s="37">
        <v>1</v>
      </c>
      <c r="I78" s="15">
        <v>76</v>
      </c>
      <c r="J78" s="15">
        <v>6</v>
      </c>
      <c r="K78" s="15">
        <v>105</v>
      </c>
      <c r="L78" s="15">
        <v>5</v>
      </c>
      <c r="M78" s="15">
        <v>109</v>
      </c>
      <c r="N78" s="15">
        <v>2</v>
      </c>
      <c r="O78" s="15">
        <v>91</v>
      </c>
      <c r="P78" s="15">
        <v>4</v>
      </c>
      <c r="Q78" s="15">
        <v>102</v>
      </c>
      <c r="R78" s="15">
        <v>2</v>
      </c>
      <c r="S78" s="15"/>
      <c r="T78" s="15"/>
      <c r="U78" s="174"/>
      <c r="V78" s="295" t="s">
        <v>1232</v>
      </c>
      <c r="W78" s="98" t="s">
        <v>194</v>
      </c>
      <c r="X78" s="387"/>
      <c r="Z78" t="str">
        <f t="shared" si="2"/>
        <v/>
      </c>
      <c r="AA78" t="str">
        <f t="shared" si="3"/>
        <v/>
      </c>
    </row>
    <row r="79" spans="1:27" ht="60" hidden="1" customHeight="1">
      <c r="A79" s="13">
        <v>177</v>
      </c>
      <c r="B79" s="262" t="s">
        <v>639</v>
      </c>
      <c r="C79" s="173"/>
      <c r="D79" s="14" t="s">
        <v>67</v>
      </c>
      <c r="E79" s="37">
        <v>702</v>
      </c>
      <c r="F79" s="37">
        <v>7277</v>
      </c>
      <c r="G79" s="37">
        <v>537</v>
      </c>
      <c r="H79" s="37">
        <v>6502</v>
      </c>
      <c r="I79" s="15">
        <v>506</v>
      </c>
      <c r="J79" s="15">
        <v>7400</v>
      </c>
      <c r="K79" s="15">
        <v>284</v>
      </c>
      <c r="L79" s="15">
        <v>4425</v>
      </c>
      <c r="M79" s="15">
        <v>269</v>
      </c>
      <c r="N79" s="15">
        <v>3635</v>
      </c>
      <c r="O79" s="15">
        <v>357</v>
      </c>
      <c r="P79" s="15">
        <v>4344</v>
      </c>
      <c r="Q79" s="15">
        <v>404</v>
      </c>
      <c r="R79" s="15">
        <v>4464</v>
      </c>
      <c r="S79" s="15"/>
      <c r="T79" s="15"/>
      <c r="U79" s="174"/>
      <c r="V79" s="295" t="s">
        <v>1233</v>
      </c>
      <c r="W79" s="98" t="s">
        <v>194</v>
      </c>
      <c r="X79" s="387"/>
      <c r="Z79" t="str">
        <f t="shared" si="2"/>
        <v/>
      </c>
      <c r="AA79" t="str">
        <f t="shared" si="3"/>
        <v/>
      </c>
    </row>
    <row r="80" spans="1:27" ht="60" customHeight="1">
      <c r="A80" s="13">
        <v>178</v>
      </c>
      <c r="B80" s="418" t="s">
        <v>1556</v>
      </c>
      <c r="C80" s="29"/>
      <c r="D80" s="14" t="s">
        <v>356</v>
      </c>
      <c r="E80" s="15">
        <v>1002</v>
      </c>
      <c r="F80" s="15">
        <v>158</v>
      </c>
      <c r="G80" s="15">
        <v>776</v>
      </c>
      <c r="H80" s="15">
        <v>181</v>
      </c>
      <c r="I80" s="15">
        <v>811</v>
      </c>
      <c r="J80" s="15">
        <v>175</v>
      </c>
      <c r="K80" s="15">
        <v>817</v>
      </c>
      <c r="L80" s="15">
        <v>181</v>
      </c>
      <c r="M80" s="15">
        <v>686</v>
      </c>
      <c r="N80" s="15">
        <v>145</v>
      </c>
      <c r="O80" s="15">
        <v>686</v>
      </c>
      <c r="P80" s="15">
        <v>153</v>
      </c>
      <c r="Q80" s="15">
        <v>689</v>
      </c>
      <c r="R80" s="15">
        <v>169</v>
      </c>
      <c r="S80" s="15">
        <v>712</v>
      </c>
      <c r="T80" s="15">
        <v>191</v>
      </c>
      <c r="U80" s="16"/>
      <c r="V80" s="295" t="s">
        <v>1234</v>
      </c>
      <c r="W80" s="11" t="s">
        <v>199</v>
      </c>
      <c r="X80" s="387"/>
      <c r="Y80" t="s">
        <v>1585</v>
      </c>
      <c r="Z80" t="str">
        <f t="shared" si="2"/>
        <v/>
      </c>
      <c r="AA80" t="str">
        <f t="shared" si="3"/>
        <v/>
      </c>
    </row>
    <row r="81" spans="1:27" ht="69.95" customHeight="1">
      <c r="A81" s="13">
        <v>179</v>
      </c>
      <c r="B81" s="418" t="s">
        <v>1557</v>
      </c>
      <c r="C81" s="29"/>
      <c r="D81" s="14" t="s">
        <v>306</v>
      </c>
      <c r="E81" s="15">
        <v>39</v>
      </c>
      <c r="F81" s="15">
        <v>5</v>
      </c>
      <c r="G81" s="15">
        <v>26</v>
      </c>
      <c r="H81" s="15">
        <v>6</v>
      </c>
      <c r="I81" s="15">
        <v>36</v>
      </c>
      <c r="J81" s="15">
        <v>10</v>
      </c>
      <c r="K81" s="15">
        <v>31</v>
      </c>
      <c r="L81" s="15">
        <v>14</v>
      </c>
      <c r="M81" s="15">
        <v>25</v>
      </c>
      <c r="N81" s="15">
        <v>7</v>
      </c>
      <c r="O81" s="15">
        <v>38</v>
      </c>
      <c r="P81" s="15">
        <v>7</v>
      </c>
      <c r="Q81" s="15">
        <v>28</v>
      </c>
      <c r="R81" s="15">
        <v>14</v>
      </c>
      <c r="S81" s="15">
        <v>39</v>
      </c>
      <c r="T81" s="15">
        <v>16</v>
      </c>
      <c r="U81" s="16"/>
      <c r="V81" s="295" t="s">
        <v>1235</v>
      </c>
      <c r="W81" s="11" t="s">
        <v>200</v>
      </c>
      <c r="X81" s="387"/>
      <c r="Y81" t="s">
        <v>1585</v>
      </c>
      <c r="Z81" t="str">
        <f t="shared" si="2"/>
        <v/>
      </c>
      <c r="AA81" t="str">
        <f t="shared" si="3"/>
        <v>請備註</v>
      </c>
    </row>
    <row r="82" spans="1:27" ht="69.95" customHeight="1">
      <c r="A82" s="13">
        <v>180</v>
      </c>
      <c r="B82" s="418" t="s">
        <v>1558</v>
      </c>
      <c r="C82" s="29"/>
      <c r="D82" s="14" t="s">
        <v>356</v>
      </c>
      <c r="E82" s="15">
        <v>6850</v>
      </c>
      <c r="F82" s="15">
        <v>1841</v>
      </c>
      <c r="G82" s="15">
        <v>6746</v>
      </c>
      <c r="H82" s="15">
        <v>1860</v>
      </c>
      <c r="I82" s="15">
        <v>6567</v>
      </c>
      <c r="J82" s="15">
        <v>1854</v>
      </c>
      <c r="K82" s="15">
        <v>6652</v>
      </c>
      <c r="L82" s="15">
        <v>2033</v>
      </c>
      <c r="M82" s="15">
        <v>7227</v>
      </c>
      <c r="N82" s="15">
        <v>2544</v>
      </c>
      <c r="O82" s="15">
        <v>7835</v>
      </c>
      <c r="P82" s="15">
        <v>2988</v>
      </c>
      <c r="Q82" s="15">
        <v>7404</v>
      </c>
      <c r="R82" s="15">
        <v>3117</v>
      </c>
      <c r="S82" s="15">
        <v>7831</v>
      </c>
      <c r="T82" s="15">
        <v>3575</v>
      </c>
      <c r="U82" s="16"/>
      <c r="V82" s="295" t="s">
        <v>1236</v>
      </c>
      <c r="W82" s="11" t="s">
        <v>199</v>
      </c>
      <c r="X82" s="387"/>
      <c r="Y82" t="s">
        <v>1585</v>
      </c>
      <c r="Z82" t="str">
        <f t="shared" si="2"/>
        <v/>
      </c>
      <c r="AA82" t="str">
        <f t="shared" si="3"/>
        <v/>
      </c>
    </row>
    <row r="83" spans="1:27" ht="69.95" customHeight="1">
      <c r="A83" s="13">
        <v>181</v>
      </c>
      <c r="B83" s="418" t="s">
        <v>1559</v>
      </c>
      <c r="C83" s="29"/>
      <c r="D83" s="14" t="s">
        <v>306</v>
      </c>
      <c r="E83" s="15">
        <v>156</v>
      </c>
      <c r="F83" s="15">
        <v>19</v>
      </c>
      <c r="G83" s="15">
        <v>163</v>
      </c>
      <c r="H83" s="15">
        <v>23</v>
      </c>
      <c r="I83" s="15">
        <v>168</v>
      </c>
      <c r="J83" s="15">
        <v>17</v>
      </c>
      <c r="K83" s="15">
        <v>157</v>
      </c>
      <c r="L83" s="15">
        <v>23</v>
      </c>
      <c r="M83" s="15">
        <v>185</v>
      </c>
      <c r="N83" s="15">
        <v>30</v>
      </c>
      <c r="O83" s="15">
        <v>201</v>
      </c>
      <c r="P83" s="15">
        <v>47</v>
      </c>
      <c r="Q83" s="15">
        <v>228</v>
      </c>
      <c r="R83" s="15">
        <v>64</v>
      </c>
      <c r="S83" s="15">
        <v>243</v>
      </c>
      <c r="T83" s="15">
        <v>85</v>
      </c>
      <c r="U83" s="16"/>
      <c r="V83" s="295" t="s">
        <v>1237</v>
      </c>
      <c r="W83" s="11" t="s">
        <v>200</v>
      </c>
      <c r="X83" s="387"/>
      <c r="Y83" t="s">
        <v>1585</v>
      </c>
      <c r="Z83" t="str">
        <f t="shared" si="2"/>
        <v/>
      </c>
      <c r="AA83" t="str">
        <f t="shared" si="3"/>
        <v/>
      </c>
    </row>
    <row r="84" spans="1:27" ht="27.95" customHeight="1">
      <c r="A84" s="13">
        <v>182</v>
      </c>
      <c r="B84" s="418" t="s">
        <v>1560</v>
      </c>
      <c r="C84" s="29"/>
      <c r="D84" s="14" t="s">
        <v>306</v>
      </c>
      <c r="E84" s="15">
        <v>1892</v>
      </c>
      <c r="F84" s="15">
        <v>1882</v>
      </c>
      <c r="G84" s="15">
        <v>2070</v>
      </c>
      <c r="H84" s="15">
        <v>2126</v>
      </c>
      <c r="I84" s="15">
        <v>2365</v>
      </c>
      <c r="J84" s="15">
        <v>2124</v>
      </c>
      <c r="K84" s="15">
        <v>2552</v>
      </c>
      <c r="L84" s="15">
        <v>2338</v>
      </c>
      <c r="M84" s="15">
        <v>2088</v>
      </c>
      <c r="N84" s="15">
        <v>2107</v>
      </c>
      <c r="O84" s="15">
        <v>1916</v>
      </c>
      <c r="P84" s="15">
        <v>2046</v>
      </c>
      <c r="Q84" s="15">
        <v>1924</v>
      </c>
      <c r="R84" s="15">
        <v>1983</v>
      </c>
      <c r="S84" s="15">
        <v>2474</v>
      </c>
      <c r="T84" s="15">
        <v>2340</v>
      </c>
      <c r="U84" s="16"/>
      <c r="V84" s="295" t="s">
        <v>1238</v>
      </c>
      <c r="W84" s="11" t="s">
        <v>201</v>
      </c>
      <c r="X84" s="387"/>
      <c r="Y84" t="s">
        <v>1585</v>
      </c>
      <c r="Z84" t="str">
        <f t="shared" si="2"/>
        <v>請確認</v>
      </c>
      <c r="AA84" t="str">
        <f t="shared" si="3"/>
        <v/>
      </c>
    </row>
    <row r="85" spans="1:27" ht="27.95" customHeight="1">
      <c r="A85" s="13">
        <v>183</v>
      </c>
      <c r="B85" s="417" t="s">
        <v>1561</v>
      </c>
      <c r="C85" s="29"/>
      <c r="D85" s="14" t="s">
        <v>306</v>
      </c>
      <c r="E85" s="15">
        <v>37</v>
      </c>
      <c r="F85" s="15">
        <v>0</v>
      </c>
      <c r="G85" s="15">
        <v>27</v>
      </c>
      <c r="H85" s="15">
        <v>1</v>
      </c>
      <c r="I85" s="15">
        <v>21</v>
      </c>
      <c r="J85" s="15">
        <v>0</v>
      </c>
      <c r="K85" s="15">
        <v>22</v>
      </c>
      <c r="L85" s="15">
        <v>0</v>
      </c>
      <c r="M85" s="15">
        <v>33</v>
      </c>
      <c r="N85" s="15">
        <v>1</v>
      </c>
      <c r="O85" s="15">
        <v>37</v>
      </c>
      <c r="P85" s="15">
        <v>2</v>
      </c>
      <c r="Q85" s="15">
        <v>60</v>
      </c>
      <c r="R85" s="15">
        <v>2</v>
      </c>
      <c r="S85" s="15">
        <v>58</v>
      </c>
      <c r="T85" s="94">
        <v>2</v>
      </c>
      <c r="U85" s="16"/>
      <c r="V85" s="295" t="s">
        <v>1239</v>
      </c>
      <c r="W85" s="11" t="s">
        <v>200</v>
      </c>
      <c r="X85" s="387"/>
      <c r="Y85" t="s">
        <v>1587</v>
      </c>
      <c r="Z85" t="str">
        <f t="shared" si="2"/>
        <v/>
      </c>
      <c r="AA85" t="str">
        <f t="shared" si="3"/>
        <v/>
      </c>
    </row>
    <row r="86" spans="1:27" ht="27.95" customHeight="1">
      <c r="A86" s="13">
        <v>184</v>
      </c>
      <c r="B86" s="419" t="s">
        <v>1562</v>
      </c>
      <c r="C86" s="29"/>
      <c r="D86" s="14" t="s">
        <v>306</v>
      </c>
      <c r="E86" s="15">
        <v>0</v>
      </c>
      <c r="F86" s="15">
        <v>37</v>
      </c>
      <c r="G86" s="15">
        <v>1</v>
      </c>
      <c r="H86" s="15">
        <v>24</v>
      </c>
      <c r="I86" s="15">
        <v>1</v>
      </c>
      <c r="J86" s="15">
        <v>20</v>
      </c>
      <c r="K86" s="15">
        <v>0</v>
      </c>
      <c r="L86" s="15">
        <v>20</v>
      </c>
      <c r="M86" s="15">
        <v>1</v>
      </c>
      <c r="N86" s="15">
        <v>33</v>
      </c>
      <c r="O86" s="15">
        <v>0</v>
      </c>
      <c r="P86" s="15">
        <v>36</v>
      </c>
      <c r="Q86" s="15">
        <v>0</v>
      </c>
      <c r="R86" s="15">
        <v>50</v>
      </c>
      <c r="S86" s="15">
        <v>0</v>
      </c>
      <c r="T86" s="15">
        <v>44</v>
      </c>
      <c r="U86" s="16"/>
      <c r="V86" s="295" t="s">
        <v>1240</v>
      </c>
      <c r="W86" s="70" t="s">
        <v>200</v>
      </c>
      <c r="X86" s="387"/>
      <c r="Y86" t="s">
        <v>1587</v>
      </c>
      <c r="Z86" t="str">
        <f t="shared" si="2"/>
        <v/>
      </c>
      <c r="AA86" t="str">
        <f t="shared" si="3"/>
        <v/>
      </c>
    </row>
    <row r="87" spans="1:27" ht="27.95" customHeight="1">
      <c r="A87" s="13">
        <v>185</v>
      </c>
      <c r="B87" s="181" t="s">
        <v>1563</v>
      </c>
      <c r="C87" s="29"/>
      <c r="D87" s="14" t="s">
        <v>306</v>
      </c>
      <c r="E87" s="15">
        <v>70</v>
      </c>
      <c r="F87" s="15">
        <v>0</v>
      </c>
      <c r="G87" s="15">
        <v>50</v>
      </c>
      <c r="H87" s="15">
        <v>1</v>
      </c>
      <c r="I87" s="15">
        <v>54</v>
      </c>
      <c r="J87" s="15">
        <v>2</v>
      </c>
      <c r="K87" s="15">
        <v>70</v>
      </c>
      <c r="L87" s="15">
        <v>0</v>
      </c>
      <c r="M87" s="15">
        <v>43</v>
      </c>
      <c r="N87" s="15">
        <v>0</v>
      </c>
      <c r="O87" s="15">
        <v>107</v>
      </c>
      <c r="P87" s="15">
        <v>3</v>
      </c>
      <c r="Q87" s="15">
        <v>86</v>
      </c>
      <c r="R87" s="15">
        <v>1</v>
      </c>
      <c r="S87" s="15">
        <v>121</v>
      </c>
      <c r="T87" s="15">
        <v>0</v>
      </c>
      <c r="U87" s="16"/>
      <c r="V87" s="295" t="s">
        <v>1582</v>
      </c>
      <c r="W87" s="11" t="s">
        <v>200</v>
      </c>
      <c r="X87" s="387"/>
      <c r="Y87" t="s">
        <v>1570</v>
      </c>
      <c r="Z87" t="str">
        <f t="shared" si="2"/>
        <v/>
      </c>
      <c r="AA87" t="str">
        <f t="shared" si="3"/>
        <v>請備註</v>
      </c>
    </row>
    <row r="88" spans="1:27" ht="42" customHeight="1">
      <c r="A88" s="13">
        <v>186</v>
      </c>
      <c r="B88" s="181" t="s">
        <v>1580</v>
      </c>
      <c r="C88" s="29"/>
      <c r="D88" s="14" t="s">
        <v>306</v>
      </c>
      <c r="E88" s="15">
        <v>69</v>
      </c>
      <c r="F88" s="15">
        <v>0</v>
      </c>
      <c r="G88" s="15">
        <v>46</v>
      </c>
      <c r="H88" s="15">
        <v>1</v>
      </c>
      <c r="I88" s="15">
        <v>54</v>
      </c>
      <c r="J88" s="15">
        <v>2</v>
      </c>
      <c r="K88" s="15">
        <v>70</v>
      </c>
      <c r="L88" s="15">
        <v>0</v>
      </c>
      <c r="M88" s="15">
        <v>43</v>
      </c>
      <c r="N88" s="15" t="s">
        <v>159</v>
      </c>
      <c r="O88" s="15">
        <v>26</v>
      </c>
      <c r="P88" s="15">
        <v>0</v>
      </c>
      <c r="Q88" s="15">
        <v>15</v>
      </c>
      <c r="R88" s="15">
        <v>0</v>
      </c>
      <c r="S88" s="15">
        <v>15</v>
      </c>
      <c r="T88" s="15">
        <v>0</v>
      </c>
      <c r="U88" s="16"/>
      <c r="V88" s="295" t="s">
        <v>1581</v>
      </c>
      <c r="W88" s="11" t="s">
        <v>200</v>
      </c>
      <c r="X88" s="387"/>
      <c r="Y88" t="s">
        <v>1570</v>
      </c>
      <c r="Z88" t="str">
        <f t="shared" si="2"/>
        <v/>
      </c>
      <c r="AA88" t="str">
        <f t="shared" si="3"/>
        <v/>
      </c>
    </row>
    <row r="89" spans="1:27" ht="33.75">
      <c r="A89" s="13">
        <v>187</v>
      </c>
      <c r="B89" s="181" t="s">
        <v>640</v>
      </c>
      <c r="C89" s="172"/>
      <c r="D89" s="54" t="s">
        <v>67</v>
      </c>
      <c r="E89" s="15">
        <v>10</v>
      </c>
      <c r="F89" s="15">
        <v>7</v>
      </c>
      <c r="G89" s="15">
        <v>9</v>
      </c>
      <c r="H89" s="15">
        <v>6</v>
      </c>
      <c r="I89" s="15">
        <v>5</v>
      </c>
      <c r="J89" s="15">
        <v>6</v>
      </c>
      <c r="K89" s="15">
        <v>7</v>
      </c>
      <c r="L89" s="15">
        <v>4</v>
      </c>
      <c r="M89" s="15">
        <v>8</v>
      </c>
      <c r="N89" s="15">
        <v>4</v>
      </c>
      <c r="O89" s="15">
        <v>7</v>
      </c>
      <c r="P89" s="15">
        <v>3</v>
      </c>
      <c r="Q89" s="15">
        <v>10</v>
      </c>
      <c r="R89" s="15">
        <v>6</v>
      </c>
      <c r="S89" s="15">
        <v>16</v>
      </c>
      <c r="T89" s="15">
        <v>6</v>
      </c>
      <c r="U89" s="174"/>
      <c r="V89" s="295" t="s">
        <v>1241</v>
      </c>
      <c r="W89" s="11" t="s">
        <v>200</v>
      </c>
      <c r="X89" s="387"/>
      <c r="Y89" t="s">
        <v>1585</v>
      </c>
      <c r="Z89" t="str">
        <f t="shared" si="2"/>
        <v/>
      </c>
      <c r="AA89" t="str">
        <f t="shared" si="3"/>
        <v>請備註</v>
      </c>
    </row>
    <row r="90" spans="1:27" ht="27.95" customHeight="1">
      <c r="A90" s="13">
        <v>187</v>
      </c>
      <c r="B90" s="181" t="s">
        <v>1564</v>
      </c>
      <c r="C90" s="53"/>
      <c r="D90" s="54" t="s">
        <v>67</v>
      </c>
      <c r="E90" s="15">
        <v>6</v>
      </c>
      <c r="F90" s="15">
        <v>8</v>
      </c>
      <c r="G90" s="15">
        <v>2</v>
      </c>
      <c r="H90" s="15">
        <v>6</v>
      </c>
      <c r="I90" s="15">
        <v>5</v>
      </c>
      <c r="J90" s="15">
        <v>6</v>
      </c>
      <c r="K90" s="15">
        <v>4</v>
      </c>
      <c r="L90" s="15">
        <v>6</v>
      </c>
      <c r="M90" s="15">
        <v>6</v>
      </c>
      <c r="N90" s="15">
        <v>8</v>
      </c>
      <c r="O90" s="15">
        <v>1</v>
      </c>
      <c r="P90" s="15">
        <v>13</v>
      </c>
      <c r="Q90" s="15">
        <v>1</v>
      </c>
      <c r="R90" s="15">
        <v>10</v>
      </c>
      <c r="S90" s="15">
        <v>1</v>
      </c>
      <c r="T90" s="15">
        <v>16</v>
      </c>
      <c r="U90" s="174" t="s">
        <v>196</v>
      </c>
      <c r="V90" s="295" t="s">
        <v>1242</v>
      </c>
      <c r="W90" s="11" t="s">
        <v>202</v>
      </c>
      <c r="X90" s="387"/>
      <c r="Y90" t="s">
        <v>1585</v>
      </c>
      <c r="Z90" t="str">
        <f t="shared" si="2"/>
        <v/>
      </c>
      <c r="AA90" t="str">
        <f t="shared" si="3"/>
        <v>請備註</v>
      </c>
    </row>
    <row r="91" spans="1:27" ht="65.099999999999994" hidden="1" customHeight="1">
      <c r="A91" s="13">
        <v>188</v>
      </c>
      <c r="B91" s="272" t="s">
        <v>641</v>
      </c>
      <c r="C91" s="53"/>
      <c r="D91" s="14" t="s">
        <v>306</v>
      </c>
      <c r="E91" s="15">
        <v>1</v>
      </c>
      <c r="F91" s="15">
        <v>3</v>
      </c>
      <c r="G91" s="15">
        <v>6</v>
      </c>
      <c r="H91" s="15">
        <v>5</v>
      </c>
      <c r="I91" s="15">
        <v>2</v>
      </c>
      <c r="J91" s="15">
        <v>2</v>
      </c>
      <c r="K91" s="15">
        <v>0</v>
      </c>
      <c r="L91" s="15">
        <v>3</v>
      </c>
      <c r="M91" s="15">
        <v>5</v>
      </c>
      <c r="N91" s="15">
        <v>8</v>
      </c>
      <c r="O91" s="15">
        <v>6</v>
      </c>
      <c r="P91" s="15">
        <v>12</v>
      </c>
      <c r="Q91" s="15">
        <v>4</v>
      </c>
      <c r="R91" s="15">
        <v>9</v>
      </c>
      <c r="S91" s="15"/>
      <c r="T91" s="15"/>
      <c r="U91" s="16"/>
      <c r="V91" s="295" t="s">
        <v>1457</v>
      </c>
      <c r="W91" s="11" t="s">
        <v>203</v>
      </c>
      <c r="X91" s="387"/>
      <c r="Z91" t="str">
        <f t="shared" si="2"/>
        <v/>
      </c>
      <c r="AA91" t="str">
        <f t="shared" si="3"/>
        <v/>
      </c>
    </row>
    <row r="92" spans="1:27" ht="84.95" hidden="1" customHeight="1">
      <c r="A92" s="13">
        <v>189</v>
      </c>
      <c r="B92" s="272" t="s">
        <v>642</v>
      </c>
      <c r="C92" s="53"/>
      <c r="D92" s="14" t="s">
        <v>306</v>
      </c>
      <c r="E92" s="15">
        <v>5</v>
      </c>
      <c r="F92" s="15">
        <v>13</v>
      </c>
      <c r="G92" s="15">
        <v>8</v>
      </c>
      <c r="H92" s="15">
        <v>22</v>
      </c>
      <c r="I92" s="15">
        <v>4</v>
      </c>
      <c r="J92" s="15">
        <v>6</v>
      </c>
      <c r="K92" s="15">
        <v>5</v>
      </c>
      <c r="L92" s="15">
        <v>14</v>
      </c>
      <c r="M92" s="15">
        <v>3</v>
      </c>
      <c r="N92" s="15">
        <v>6</v>
      </c>
      <c r="O92" s="15">
        <v>2</v>
      </c>
      <c r="P92" s="15">
        <v>10</v>
      </c>
      <c r="Q92" s="15">
        <v>11</v>
      </c>
      <c r="R92" s="15">
        <v>13</v>
      </c>
      <c r="S92" s="15"/>
      <c r="T92" s="15"/>
      <c r="U92" s="16"/>
      <c r="V92" s="295" t="s">
        <v>1458</v>
      </c>
      <c r="W92" s="11" t="s">
        <v>203</v>
      </c>
      <c r="X92" s="387"/>
      <c r="Z92" t="str">
        <f t="shared" si="2"/>
        <v/>
      </c>
      <c r="AA92" t="str">
        <f t="shared" si="3"/>
        <v/>
      </c>
    </row>
    <row r="93" spans="1:27" s="391" customFormat="1" ht="39.950000000000003" hidden="1" customHeight="1">
      <c r="A93" s="13">
        <v>190</v>
      </c>
      <c r="B93" s="370" t="s">
        <v>1531</v>
      </c>
      <c r="C93" s="400"/>
      <c r="D93" s="338" t="s">
        <v>1526</v>
      </c>
      <c r="E93" s="334"/>
      <c r="F93" s="334"/>
      <c r="G93" s="334"/>
      <c r="H93" s="334"/>
      <c r="I93" s="334"/>
      <c r="J93" s="334"/>
      <c r="K93" s="334"/>
      <c r="L93" s="334"/>
      <c r="M93" s="334"/>
      <c r="N93" s="334"/>
      <c r="O93" s="334"/>
      <c r="P93" s="334"/>
      <c r="Q93" s="334"/>
      <c r="R93" s="334"/>
      <c r="S93" s="334"/>
      <c r="T93" s="334"/>
      <c r="U93" s="323"/>
      <c r="V93" s="307" t="s">
        <v>1532</v>
      </c>
      <c r="W93" s="324" t="s">
        <v>203</v>
      </c>
      <c r="X93" s="384" t="s">
        <v>1530</v>
      </c>
    </row>
    <row r="94" spans="1:27" s="391" customFormat="1" ht="27.95" hidden="1" customHeight="1">
      <c r="A94" s="13">
        <v>191</v>
      </c>
      <c r="B94" s="370" t="s">
        <v>1533</v>
      </c>
      <c r="C94" s="400"/>
      <c r="D94" s="338" t="s">
        <v>1526</v>
      </c>
      <c r="E94" s="334"/>
      <c r="F94" s="334"/>
      <c r="G94" s="334"/>
      <c r="H94" s="334"/>
      <c r="I94" s="334"/>
      <c r="J94" s="334"/>
      <c r="K94" s="334"/>
      <c r="L94" s="334"/>
      <c r="M94" s="334"/>
      <c r="N94" s="334"/>
      <c r="O94" s="334"/>
      <c r="P94" s="334"/>
      <c r="Q94" s="334"/>
      <c r="R94" s="334"/>
      <c r="S94" s="334"/>
      <c r="T94" s="334"/>
      <c r="U94" s="323"/>
      <c r="V94" s="307" t="s">
        <v>1534</v>
      </c>
      <c r="W94" s="324" t="s">
        <v>203</v>
      </c>
      <c r="X94" s="384" t="s">
        <v>1530</v>
      </c>
    </row>
    <row r="95" spans="1:27" ht="20.100000000000001" hidden="1" customHeight="1">
      <c r="A95" s="13">
        <v>192</v>
      </c>
      <c r="B95" s="272" t="s">
        <v>643</v>
      </c>
      <c r="C95" s="53"/>
      <c r="D95" s="14"/>
      <c r="E95" s="15"/>
      <c r="F95" s="15"/>
      <c r="G95" s="15"/>
      <c r="H95" s="15"/>
      <c r="I95" s="15"/>
      <c r="J95" s="15"/>
      <c r="K95" s="15"/>
      <c r="L95" s="15"/>
      <c r="M95" s="15"/>
      <c r="N95" s="15"/>
      <c r="O95" s="15"/>
      <c r="P95" s="15"/>
      <c r="Q95" s="15"/>
      <c r="R95" s="15"/>
      <c r="S95" s="15"/>
      <c r="T95" s="15"/>
      <c r="U95" s="16"/>
      <c r="V95" s="295"/>
      <c r="W95" s="11" t="s">
        <v>194</v>
      </c>
      <c r="X95" s="387"/>
      <c r="Z95" t="str">
        <f t="shared" si="2"/>
        <v/>
      </c>
      <c r="AA95" t="str">
        <f t="shared" si="3"/>
        <v/>
      </c>
    </row>
    <row r="96" spans="1:27" ht="110.1" hidden="1" customHeight="1">
      <c r="A96" s="13"/>
      <c r="B96" s="181" t="s">
        <v>644</v>
      </c>
      <c r="C96" s="53"/>
      <c r="D96" s="14" t="s">
        <v>306</v>
      </c>
      <c r="E96" s="15">
        <v>2144</v>
      </c>
      <c r="F96" s="15">
        <v>1892</v>
      </c>
      <c r="G96" s="15">
        <v>1717</v>
      </c>
      <c r="H96" s="15">
        <v>1645</v>
      </c>
      <c r="I96" s="15">
        <v>1523</v>
      </c>
      <c r="J96" s="15">
        <v>1489</v>
      </c>
      <c r="K96" s="15">
        <v>1331</v>
      </c>
      <c r="L96" s="15">
        <v>1353</v>
      </c>
      <c r="M96" s="15">
        <v>1159</v>
      </c>
      <c r="N96" s="15">
        <v>1256</v>
      </c>
      <c r="O96" s="15">
        <v>1212</v>
      </c>
      <c r="P96" s="15">
        <v>1324</v>
      </c>
      <c r="Q96" s="15">
        <v>1224</v>
      </c>
      <c r="R96" s="15">
        <v>1264</v>
      </c>
      <c r="S96" s="15"/>
      <c r="T96" s="15"/>
      <c r="U96" s="16"/>
      <c r="V96" s="295" t="s">
        <v>1243</v>
      </c>
      <c r="W96" s="11"/>
      <c r="X96" s="387"/>
      <c r="Z96" t="str">
        <f t="shared" si="2"/>
        <v/>
      </c>
      <c r="AA96" t="str">
        <f t="shared" si="3"/>
        <v/>
      </c>
    </row>
    <row r="97" spans="1:27" ht="39.950000000000003" hidden="1" customHeight="1">
      <c r="A97" s="13"/>
      <c r="B97" s="181" t="s">
        <v>645</v>
      </c>
      <c r="C97" s="53"/>
      <c r="D97" s="14" t="s">
        <v>306</v>
      </c>
      <c r="E97" s="145">
        <v>2249</v>
      </c>
      <c r="F97" s="37">
        <v>1888</v>
      </c>
      <c r="G97" s="37">
        <v>1781</v>
      </c>
      <c r="H97" s="37">
        <v>1638</v>
      </c>
      <c r="I97" s="37">
        <v>1520</v>
      </c>
      <c r="J97" s="37">
        <v>1490</v>
      </c>
      <c r="K97" s="37">
        <v>1415</v>
      </c>
      <c r="L97" s="37">
        <v>1399</v>
      </c>
      <c r="M97" s="37">
        <v>1234</v>
      </c>
      <c r="N97" s="37">
        <v>1351</v>
      </c>
      <c r="O97" s="37">
        <v>1273</v>
      </c>
      <c r="P97" s="37">
        <v>1437</v>
      </c>
      <c r="Q97" s="37">
        <v>1189</v>
      </c>
      <c r="R97" s="37">
        <v>1244</v>
      </c>
      <c r="S97" s="37"/>
      <c r="T97" s="336"/>
      <c r="U97" s="102"/>
      <c r="V97" s="295" t="s">
        <v>1244</v>
      </c>
      <c r="W97" s="155"/>
      <c r="X97" s="387"/>
      <c r="Z97" t="str">
        <f t="shared" ref="Z97" si="4">IF(ISBLANK(S97),"",IF(IF(Q97&lt;=R97,1,-1)*IF(S97&lt;=T97,1,-1)&lt;0,"請確認",""))</f>
        <v/>
      </c>
      <c r="AA97" t="str">
        <f t="shared" ref="AA97" si="5">IF(OR(ISBLANK(T97),ISBLANK(S97),ISTEXT(T97),ISTEXT(S97)),"",IF(OR((S97+T97)/(Q97+R97)&gt;1.3,(S97+T97)/(Q97+R97)&lt;0.7),"請備註",""))</f>
        <v/>
      </c>
    </row>
    <row r="98" spans="1:27" s="407" customFormat="1" ht="60" hidden="1" customHeight="1">
      <c r="A98" s="393">
        <v>193</v>
      </c>
      <c r="B98" s="371" t="s">
        <v>1535</v>
      </c>
      <c r="C98" s="406"/>
      <c r="D98" s="326" t="s">
        <v>1536</v>
      </c>
      <c r="E98" s="403"/>
      <c r="F98" s="404"/>
      <c r="G98" s="404"/>
      <c r="H98" s="404"/>
      <c r="I98" s="404"/>
      <c r="J98" s="404"/>
      <c r="K98" s="404"/>
      <c r="L98" s="404"/>
      <c r="M98" s="404"/>
      <c r="N98" s="404"/>
      <c r="O98" s="404"/>
      <c r="P98" s="404"/>
      <c r="Q98" s="404"/>
      <c r="R98" s="404"/>
      <c r="S98" s="404"/>
      <c r="T98" s="405"/>
      <c r="U98" s="394"/>
      <c r="V98" s="330" t="s">
        <v>1537</v>
      </c>
      <c r="W98" s="331" t="s">
        <v>1538</v>
      </c>
      <c r="X98" s="390" t="s">
        <v>1516</v>
      </c>
    </row>
    <row r="99" spans="1:27">
      <c r="A99" s="409"/>
      <c r="B99" s="376"/>
      <c r="C99" s="376"/>
      <c r="D99" s="376"/>
      <c r="E99" s="376"/>
      <c r="F99" s="376"/>
      <c r="G99" s="376"/>
      <c r="H99" s="376"/>
      <c r="I99" s="376"/>
      <c r="J99" s="376"/>
      <c r="K99" s="376"/>
      <c r="L99" s="376"/>
      <c r="M99" s="376"/>
      <c r="N99" s="376"/>
      <c r="O99" s="376"/>
      <c r="P99" s="376"/>
      <c r="Q99" s="376"/>
      <c r="R99" s="376"/>
      <c r="S99" s="376"/>
      <c r="T99" s="376"/>
      <c r="U99" s="376"/>
      <c r="V99" s="297"/>
      <c r="W99" s="376"/>
      <c r="X99" s="402"/>
    </row>
    <row r="100" spans="1:27">
      <c r="V100" s="297"/>
    </row>
    <row r="101" spans="1:27">
      <c r="V101" s="297"/>
    </row>
    <row r="102" spans="1:27">
      <c r="V102" s="302"/>
    </row>
    <row r="103" spans="1:27">
      <c r="V103" s="303"/>
    </row>
  </sheetData>
  <autoFilter ref="A3:X98">
    <filterColumn colId="1" showButton="0"/>
    <filterColumn colId="4" showButton="0"/>
    <filterColumn colId="6" showButton="0"/>
    <filterColumn colId="8" showButton="0"/>
    <filterColumn colId="10" showButton="0"/>
    <filterColumn colId="12" showButton="0"/>
    <filterColumn colId="14" showButton="0"/>
    <filterColumn colId="16" showButton="0"/>
    <filterColumn colId="18" showButton="0"/>
    <filterColumn colId="22">
      <filters>
        <filter val="社會局"/>
      </filters>
    </filterColumn>
  </autoFilter>
  <mergeCells count="28">
    <mergeCell ref="Z3:AA3"/>
    <mergeCell ref="X3:X4"/>
    <mergeCell ref="B39:C39"/>
    <mergeCell ref="B40:C40"/>
    <mergeCell ref="B41:C41"/>
    <mergeCell ref="B33:C33"/>
    <mergeCell ref="B34:C34"/>
    <mergeCell ref="B35:C35"/>
    <mergeCell ref="B36:C36"/>
    <mergeCell ref="B37:C37"/>
    <mergeCell ref="B38:C38"/>
    <mergeCell ref="B32:C32"/>
    <mergeCell ref="Q3:R3"/>
    <mergeCell ref="V3:V4"/>
    <mergeCell ref="A1:W1"/>
    <mergeCell ref="B2:D2"/>
    <mergeCell ref="A3:A4"/>
    <mergeCell ref="B3:C4"/>
    <mergeCell ref="D3:D4"/>
    <mergeCell ref="E3:F3"/>
    <mergeCell ref="G3:H3"/>
    <mergeCell ref="I3:J3"/>
    <mergeCell ref="K3:L3"/>
    <mergeCell ref="M3:N3"/>
    <mergeCell ref="O3:P3"/>
    <mergeCell ref="S3:T3"/>
    <mergeCell ref="U3:U4"/>
    <mergeCell ref="W3:W4"/>
  </mergeCells>
  <phoneticPr fontId="5" type="noConversion"/>
  <pageMargins left="0.70866141732283472" right="0.70866141732283472" top="0.35433070866141736" bottom="0.74803149606299213" header="0.31496062992125984" footer="0.31496062992125984"/>
  <pageSetup paperSize="8" scale="88" orientation="landscape" r:id="rId1"/>
  <headerFooter>
    <oddFooter>第 &amp;P 頁，共 &amp;N 頁</oddFooter>
  </headerFooter>
  <legacyDrawing r:id="rId2"/>
</worksheet>
</file>

<file path=xl/worksheets/sheet3.xml><?xml version="1.0" encoding="utf-8"?>
<worksheet xmlns="http://schemas.openxmlformats.org/spreadsheetml/2006/main" xmlns:r="http://schemas.openxmlformats.org/officeDocument/2006/relationships">
  <sheetPr filterMode="1">
    <tabColor theme="7" tint="-0.249977111117893"/>
  </sheetPr>
  <dimension ref="A1:AB104"/>
  <sheetViews>
    <sheetView zoomScaleNormal="100" workbookViewId="0">
      <selection activeCell="AG11" sqref="AG11"/>
    </sheetView>
  </sheetViews>
  <sheetFormatPr defaultRowHeight="16.5"/>
  <cols>
    <col min="1" max="1" width="5.125" customWidth="1"/>
    <col min="3" max="3" width="44.375" customWidth="1"/>
    <col min="4" max="4" width="7.5" bestFit="1" customWidth="1"/>
    <col min="5" max="10" width="9.625" hidden="1" customWidth="1"/>
    <col min="11" max="20" width="9.625" customWidth="1"/>
    <col min="21" max="21" width="7" bestFit="1" customWidth="1"/>
    <col min="22" max="22" width="31.625" style="306" customWidth="1"/>
    <col min="23" max="23" width="10.625" customWidth="1"/>
    <col min="24" max="24" width="12.625" style="242" customWidth="1"/>
    <col min="25" max="28" width="9" hidden="1" customWidth="1"/>
  </cols>
  <sheetData>
    <row r="1" spans="1:27" ht="25.5">
      <c r="A1" s="429" t="s">
        <v>204</v>
      </c>
      <c r="B1" s="430"/>
      <c r="C1" s="430"/>
      <c r="D1" s="430"/>
      <c r="E1" s="430"/>
      <c r="F1" s="430"/>
      <c r="G1" s="430"/>
      <c r="H1" s="430"/>
      <c r="I1" s="430"/>
      <c r="J1" s="430"/>
      <c r="K1" s="430"/>
      <c r="L1" s="430"/>
      <c r="M1" s="430"/>
      <c r="N1" s="430"/>
      <c r="O1" s="430"/>
      <c r="P1" s="430"/>
      <c r="Q1" s="430"/>
      <c r="R1" s="430"/>
      <c r="S1" s="430"/>
      <c r="T1" s="430"/>
      <c r="U1" s="430"/>
      <c r="V1" s="430"/>
      <c r="W1" s="430"/>
      <c r="X1" s="381"/>
    </row>
    <row r="2" spans="1:27">
      <c r="A2" s="81"/>
      <c r="B2" s="448"/>
      <c r="C2" s="448"/>
      <c r="D2" s="448"/>
      <c r="E2" s="82"/>
      <c r="F2" s="82"/>
      <c r="G2" s="82"/>
      <c r="H2" s="82"/>
      <c r="I2" s="82"/>
      <c r="J2" s="82"/>
      <c r="K2" s="82"/>
      <c r="L2" s="82"/>
      <c r="M2" s="82"/>
      <c r="N2" s="82"/>
      <c r="O2" s="82"/>
      <c r="P2" s="82"/>
      <c r="Q2" s="82"/>
      <c r="R2" s="82"/>
      <c r="S2" s="82"/>
      <c r="T2" s="82"/>
      <c r="U2" s="83"/>
      <c r="V2" s="304"/>
      <c r="W2" s="84"/>
      <c r="X2" s="392"/>
    </row>
    <row r="3" spans="1:27">
      <c r="A3" s="432" t="s">
        <v>26</v>
      </c>
      <c r="B3" s="434" t="s">
        <v>27</v>
      </c>
      <c r="C3" s="434"/>
      <c r="D3" s="434" t="s">
        <v>205</v>
      </c>
      <c r="E3" s="434" t="s">
        <v>57</v>
      </c>
      <c r="F3" s="434"/>
      <c r="G3" s="434" t="s">
        <v>30</v>
      </c>
      <c r="H3" s="434"/>
      <c r="I3" s="434" t="s">
        <v>31</v>
      </c>
      <c r="J3" s="434"/>
      <c r="K3" s="434" t="s">
        <v>59</v>
      </c>
      <c r="L3" s="434"/>
      <c r="M3" s="434" t="s">
        <v>33</v>
      </c>
      <c r="N3" s="434"/>
      <c r="O3" s="434" t="s">
        <v>34</v>
      </c>
      <c r="P3" s="434"/>
      <c r="Q3" s="434" t="s">
        <v>10</v>
      </c>
      <c r="R3" s="434"/>
      <c r="S3" s="434" t="s">
        <v>1590</v>
      </c>
      <c r="T3" s="434"/>
      <c r="U3" s="440" t="s">
        <v>35</v>
      </c>
      <c r="V3" s="446" t="s">
        <v>825</v>
      </c>
      <c r="W3" s="442" t="s">
        <v>63</v>
      </c>
      <c r="X3" s="443" t="s">
        <v>1514</v>
      </c>
      <c r="Z3" s="435" t="s">
        <v>300</v>
      </c>
      <c r="AA3" s="435"/>
    </row>
    <row r="4" spans="1:27" hidden="1">
      <c r="A4" s="433"/>
      <c r="B4" s="434"/>
      <c r="C4" s="434"/>
      <c r="D4" s="434"/>
      <c r="E4" s="6" t="s">
        <v>37</v>
      </c>
      <c r="F4" s="6" t="s">
        <v>38</v>
      </c>
      <c r="G4" s="6" t="s">
        <v>37</v>
      </c>
      <c r="H4" s="6" t="s">
        <v>38</v>
      </c>
      <c r="I4" s="6" t="s">
        <v>37</v>
      </c>
      <c r="J4" s="6" t="s">
        <v>38</v>
      </c>
      <c r="K4" s="6" t="s">
        <v>37</v>
      </c>
      <c r="L4" s="6" t="s">
        <v>38</v>
      </c>
      <c r="M4" s="6" t="s">
        <v>37</v>
      </c>
      <c r="N4" s="6" t="s">
        <v>38</v>
      </c>
      <c r="O4" s="6" t="s">
        <v>37</v>
      </c>
      <c r="P4" s="6" t="s">
        <v>38</v>
      </c>
      <c r="Q4" s="247" t="s">
        <v>37</v>
      </c>
      <c r="R4" s="247" t="s">
        <v>15</v>
      </c>
      <c r="S4" s="6" t="s">
        <v>37</v>
      </c>
      <c r="T4" s="6" t="s">
        <v>38</v>
      </c>
      <c r="U4" s="441"/>
      <c r="V4" s="447"/>
      <c r="W4" s="442"/>
      <c r="X4" s="442"/>
      <c r="Z4" s="249" t="s">
        <v>298</v>
      </c>
      <c r="AA4" s="249" t="s">
        <v>299</v>
      </c>
    </row>
    <row r="5" spans="1:27" hidden="1">
      <c r="A5" s="85"/>
      <c r="B5" s="184" t="s">
        <v>646</v>
      </c>
      <c r="C5" s="185"/>
      <c r="D5" s="88"/>
      <c r="E5" s="15"/>
      <c r="F5" s="15"/>
      <c r="G5" s="15"/>
      <c r="H5" s="15"/>
      <c r="I5" s="15"/>
      <c r="J5" s="15"/>
      <c r="K5" s="15"/>
      <c r="L5" s="15"/>
      <c r="M5" s="15"/>
      <c r="N5" s="15"/>
      <c r="O5" s="15"/>
      <c r="P5" s="15"/>
      <c r="Q5" s="175"/>
      <c r="R5" s="175"/>
      <c r="S5" s="175"/>
      <c r="T5" s="175"/>
      <c r="U5" s="16"/>
      <c r="V5" s="299"/>
      <c r="W5" s="11"/>
      <c r="X5" s="387"/>
      <c r="Z5" t="str">
        <f>IF(ISBLANK(S5),"",IF(IF(Q5&lt;=R5,1,-1)*IF(S5&lt;=T5,1,-1)&lt;0,"請確認",""))</f>
        <v/>
      </c>
      <c r="AA5" t="str">
        <f>IF(OR(ISBLANK(T5),ISBLANK(S5),ISTEXT(T5),ISTEXT(S5)),"",IF(OR((S5+T5)/(Q5+R5)&gt;1.3,(S5+T5)/(Q5+R5)&lt;0.7),"請備註",""))</f>
        <v/>
      </c>
    </row>
    <row r="6" spans="1:27" ht="75" customHeight="1">
      <c r="A6" s="13">
        <v>194</v>
      </c>
      <c r="B6" s="419" t="s">
        <v>1565</v>
      </c>
      <c r="C6" s="53"/>
      <c r="D6" s="14" t="s">
        <v>317</v>
      </c>
      <c r="E6" s="15">
        <v>29743</v>
      </c>
      <c r="F6" s="15">
        <v>30192</v>
      </c>
      <c r="G6" s="15">
        <v>29452</v>
      </c>
      <c r="H6" s="15">
        <v>30533</v>
      </c>
      <c r="I6" s="15">
        <v>29026</v>
      </c>
      <c r="J6" s="15">
        <v>30275</v>
      </c>
      <c r="K6" s="15">
        <v>26909</v>
      </c>
      <c r="L6" s="15">
        <v>28347</v>
      </c>
      <c r="M6" s="15">
        <v>23862</v>
      </c>
      <c r="N6" s="15">
        <v>25361</v>
      </c>
      <c r="O6" s="15">
        <v>21648</v>
      </c>
      <c r="P6" s="15">
        <v>23132</v>
      </c>
      <c r="Q6" s="15">
        <v>19137</v>
      </c>
      <c r="R6" s="15">
        <v>20762</v>
      </c>
      <c r="S6" s="15">
        <v>17574</v>
      </c>
      <c r="T6" s="15">
        <v>19270</v>
      </c>
      <c r="U6" s="16"/>
      <c r="V6" s="295" t="s">
        <v>1509</v>
      </c>
      <c r="W6" s="11" t="s">
        <v>199</v>
      </c>
      <c r="X6" s="387"/>
      <c r="Y6" t="s">
        <v>1589</v>
      </c>
      <c r="Z6" t="str">
        <f t="shared" ref="Z6:Z69" si="0">IF(ISBLANK(S6),"",IF(IF(Q6&lt;=R6,1,-1)*IF(S6&lt;=T6,1,-1)&lt;0,"請確認",""))</f>
        <v/>
      </c>
      <c r="AA6" t="str">
        <f t="shared" ref="AA6:AA69" si="1">IF(OR(ISBLANK(T6),ISBLANK(S6),ISTEXT(T6),ISTEXT(S6)),"",IF(OR((S6+T6)/(Q6+R6)&gt;1.3,(S6+T6)/(Q6+R6)&lt;0.7),"請備註",""))</f>
        <v/>
      </c>
    </row>
    <row r="7" spans="1:27">
      <c r="A7" s="13">
        <v>195</v>
      </c>
      <c r="B7" s="181" t="s">
        <v>1566</v>
      </c>
      <c r="C7" s="53"/>
      <c r="D7" s="14"/>
      <c r="E7" s="22"/>
      <c r="F7" s="22"/>
      <c r="G7" s="22"/>
      <c r="H7" s="22"/>
      <c r="I7" s="22"/>
      <c r="J7" s="22"/>
      <c r="K7" s="22"/>
      <c r="L7" s="22"/>
      <c r="M7" s="22"/>
      <c r="N7" s="22"/>
      <c r="O7" s="22"/>
      <c r="P7" s="22"/>
      <c r="Q7" s="22"/>
      <c r="R7" s="22"/>
      <c r="S7" s="22"/>
      <c r="T7" s="22"/>
      <c r="U7" s="16"/>
      <c r="V7" s="295"/>
      <c r="W7" s="11" t="s">
        <v>199</v>
      </c>
      <c r="X7" s="387"/>
      <c r="Z7" t="str">
        <f t="shared" si="0"/>
        <v/>
      </c>
      <c r="AA7" t="str">
        <f t="shared" si="1"/>
        <v/>
      </c>
    </row>
    <row r="8" spans="1:27">
      <c r="A8" s="13"/>
      <c r="B8" s="272" t="s">
        <v>647</v>
      </c>
      <c r="C8" s="53"/>
      <c r="D8" s="14" t="s">
        <v>306</v>
      </c>
      <c r="E8" s="15">
        <v>1014</v>
      </c>
      <c r="F8" s="15">
        <v>886</v>
      </c>
      <c r="G8" s="15">
        <v>1070</v>
      </c>
      <c r="H8" s="15">
        <v>978</v>
      </c>
      <c r="I8" s="15">
        <v>1120</v>
      </c>
      <c r="J8" s="15">
        <v>1052</v>
      </c>
      <c r="K8" s="15">
        <v>1004</v>
      </c>
      <c r="L8" s="15">
        <v>952</v>
      </c>
      <c r="M8" s="15">
        <v>824</v>
      </c>
      <c r="N8" s="15">
        <v>805</v>
      </c>
      <c r="O8" s="15">
        <v>861</v>
      </c>
      <c r="P8" s="15">
        <v>829</v>
      </c>
      <c r="Q8" s="15">
        <v>956</v>
      </c>
      <c r="R8" s="15">
        <v>888</v>
      </c>
      <c r="S8" s="15">
        <v>932</v>
      </c>
      <c r="T8" s="15">
        <v>890</v>
      </c>
      <c r="U8" s="16"/>
      <c r="V8" s="295" t="s">
        <v>1245</v>
      </c>
      <c r="W8" s="11" t="s">
        <v>199</v>
      </c>
      <c r="X8" s="387"/>
      <c r="Y8" t="s">
        <v>1589</v>
      </c>
      <c r="Z8" t="str">
        <f t="shared" si="0"/>
        <v/>
      </c>
      <c r="AA8" t="str">
        <f t="shared" si="1"/>
        <v/>
      </c>
    </row>
    <row r="9" spans="1:27" ht="99.95" customHeight="1">
      <c r="A9" s="13"/>
      <c r="B9" s="272" t="s">
        <v>648</v>
      </c>
      <c r="C9" s="53"/>
      <c r="D9" s="14" t="s">
        <v>649</v>
      </c>
      <c r="E9" s="15">
        <v>324</v>
      </c>
      <c r="F9" s="15">
        <v>273</v>
      </c>
      <c r="G9" s="15">
        <v>350</v>
      </c>
      <c r="H9" s="15">
        <v>317</v>
      </c>
      <c r="I9" s="15">
        <v>312</v>
      </c>
      <c r="J9" s="15">
        <v>295</v>
      </c>
      <c r="K9" s="15">
        <v>274</v>
      </c>
      <c r="L9" s="15">
        <v>275</v>
      </c>
      <c r="M9" s="15">
        <v>208</v>
      </c>
      <c r="N9" s="15">
        <v>255</v>
      </c>
      <c r="O9" s="15">
        <v>228</v>
      </c>
      <c r="P9" s="15">
        <v>262</v>
      </c>
      <c r="Q9" s="15">
        <v>213</v>
      </c>
      <c r="R9" s="15">
        <v>257</v>
      </c>
      <c r="S9" s="15">
        <v>236</v>
      </c>
      <c r="T9" s="15">
        <v>260</v>
      </c>
      <c r="U9" s="16"/>
      <c r="V9" s="295" t="s">
        <v>1246</v>
      </c>
      <c r="W9" s="11" t="s">
        <v>199</v>
      </c>
      <c r="X9" s="387"/>
      <c r="Y9" t="s">
        <v>1589</v>
      </c>
      <c r="Z9" t="str">
        <f t="shared" si="0"/>
        <v/>
      </c>
      <c r="AA9" t="str">
        <f t="shared" si="1"/>
        <v/>
      </c>
    </row>
    <row r="10" spans="1:27">
      <c r="A10" s="13">
        <v>196</v>
      </c>
      <c r="B10" s="181" t="s">
        <v>1567</v>
      </c>
      <c r="C10" s="53"/>
      <c r="D10" s="14" t="s">
        <v>317</v>
      </c>
      <c r="E10" s="15">
        <v>28</v>
      </c>
      <c r="F10" s="15">
        <v>360</v>
      </c>
      <c r="G10" s="15">
        <v>34</v>
      </c>
      <c r="H10" s="15">
        <v>351</v>
      </c>
      <c r="I10" s="15">
        <v>42</v>
      </c>
      <c r="J10" s="15">
        <v>353</v>
      </c>
      <c r="K10" s="15">
        <v>41</v>
      </c>
      <c r="L10" s="15">
        <v>352</v>
      </c>
      <c r="M10" s="15">
        <v>40</v>
      </c>
      <c r="N10" s="15">
        <v>361</v>
      </c>
      <c r="O10" s="15">
        <v>41</v>
      </c>
      <c r="P10" s="15">
        <v>395</v>
      </c>
      <c r="Q10" s="15">
        <v>38</v>
      </c>
      <c r="R10" s="15">
        <v>390</v>
      </c>
      <c r="S10" s="15">
        <v>42</v>
      </c>
      <c r="T10" s="15">
        <v>337</v>
      </c>
      <c r="U10" s="16"/>
      <c r="V10" s="295" t="s">
        <v>1247</v>
      </c>
      <c r="W10" s="11" t="s">
        <v>199</v>
      </c>
      <c r="X10" s="387"/>
      <c r="Y10" t="s">
        <v>1589</v>
      </c>
      <c r="Z10" t="str">
        <f t="shared" si="0"/>
        <v/>
      </c>
      <c r="AA10" t="str">
        <f t="shared" si="1"/>
        <v/>
      </c>
    </row>
    <row r="11" spans="1:27" ht="75" customHeight="1">
      <c r="A11" s="13">
        <v>197</v>
      </c>
      <c r="B11" s="418" t="s">
        <v>1568</v>
      </c>
      <c r="C11" s="53"/>
      <c r="D11" s="14" t="s">
        <v>649</v>
      </c>
      <c r="E11" s="42">
        <v>9917</v>
      </c>
      <c r="F11" s="15">
        <v>14231</v>
      </c>
      <c r="G11" s="15">
        <v>9627</v>
      </c>
      <c r="H11" s="15">
        <v>14581</v>
      </c>
      <c r="I11" s="15">
        <v>9519</v>
      </c>
      <c r="J11" s="15">
        <v>14686</v>
      </c>
      <c r="K11" s="15">
        <v>8809</v>
      </c>
      <c r="L11" s="15">
        <v>14002</v>
      </c>
      <c r="M11" s="15">
        <v>7972</v>
      </c>
      <c r="N11" s="15">
        <v>12815</v>
      </c>
      <c r="O11" s="15">
        <v>7436</v>
      </c>
      <c r="P11" s="15">
        <v>11926</v>
      </c>
      <c r="Q11" s="15">
        <v>6854</v>
      </c>
      <c r="R11" s="15">
        <v>11125</v>
      </c>
      <c r="S11" s="15">
        <v>6540</v>
      </c>
      <c r="T11" s="94">
        <v>10601</v>
      </c>
      <c r="U11" s="16"/>
      <c r="V11" s="295" t="s">
        <v>1248</v>
      </c>
      <c r="W11" s="11" t="s">
        <v>199</v>
      </c>
      <c r="X11" s="387"/>
      <c r="Y11" t="s">
        <v>1589</v>
      </c>
      <c r="Z11" t="str">
        <f t="shared" si="0"/>
        <v/>
      </c>
      <c r="AA11" t="str">
        <f t="shared" si="1"/>
        <v/>
      </c>
    </row>
    <row r="12" spans="1:27">
      <c r="A12" s="13">
        <v>198</v>
      </c>
      <c r="B12" s="181" t="s">
        <v>1569</v>
      </c>
      <c r="C12" s="53"/>
      <c r="D12" s="14" t="s">
        <v>306</v>
      </c>
      <c r="E12" s="15">
        <v>10</v>
      </c>
      <c r="F12" s="15">
        <v>85</v>
      </c>
      <c r="G12" s="15">
        <v>6</v>
      </c>
      <c r="H12" s="15">
        <v>69</v>
      </c>
      <c r="I12" s="15">
        <v>6</v>
      </c>
      <c r="J12" s="15">
        <v>47</v>
      </c>
      <c r="K12" s="15">
        <v>10</v>
      </c>
      <c r="L12" s="15">
        <v>53</v>
      </c>
      <c r="M12" s="15">
        <v>9</v>
      </c>
      <c r="N12" s="15">
        <v>53</v>
      </c>
      <c r="O12" s="15">
        <v>5</v>
      </c>
      <c r="P12" s="15">
        <v>40</v>
      </c>
      <c r="Q12" s="15">
        <v>3</v>
      </c>
      <c r="R12" s="15">
        <v>22</v>
      </c>
      <c r="S12" s="15">
        <v>5</v>
      </c>
      <c r="T12" s="15">
        <v>26</v>
      </c>
      <c r="U12" s="16"/>
      <c r="V12" s="295" t="s">
        <v>1249</v>
      </c>
      <c r="W12" s="11" t="s">
        <v>199</v>
      </c>
      <c r="X12" s="387"/>
      <c r="Y12" t="s">
        <v>1589</v>
      </c>
      <c r="Z12" t="str">
        <f t="shared" si="0"/>
        <v/>
      </c>
      <c r="AA12" t="str">
        <f t="shared" si="1"/>
        <v/>
      </c>
    </row>
    <row r="13" spans="1:27" ht="24.95" customHeight="1">
      <c r="A13" s="13">
        <v>199</v>
      </c>
      <c r="B13" s="272" t="s">
        <v>650</v>
      </c>
      <c r="C13" s="53"/>
      <c r="D13" s="14" t="s">
        <v>317</v>
      </c>
      <c r="E13" s="32">
        <v>42</v>
      </c>
      <c r="F13" s="32">
        <v>35</v>
      </c>
      <c r="G13" s="32">
        <v>48</v>
      </c>
      <c r="H13" s="32">
        <v>39</v>
      </c>
      <c r="I13" s="32">
        <v>79</v>
      </c>
      <c r="J13" s="32">
        <v>67</v>
      </c>
      <c r="K13" s="32">
        <v>41</v>
      </c>
      <c r="L13" s="32">
        <v>23</v>
      </c>
      <c r="M13" s="32">
        <v>75</v>
      </c>
      <c r="N13" s="32">
        <v>52</v>
      </c>
      <c r="O13" s="32">
        <v>78</v>
      </c>
      <c r="P13" s="32">
        <v>77</v>
      </c>
      <c r="Q13" s="32">
        <v>60</v>
      </c>
      <c r="R13" s="32">
        <v>54</v>
      </c>
      <c r="S13" s="32">
        <v>57</v>
      </c>
      <c r="T13" s="32">
        <v>61</v>
      </c>
      <c r="U13" s="16"/>
      <c r="V13" s="295" t="s">
        <v>1250</v>
      </c>
      <c r="W13" s="11" t="s">
        <v>199</v>
      </c>
      <c r="X13" s="428"/>
      <c r="Y13" t="s">
        <v>1584</v>
      </c>
      <c r="Z13" t="str">
        <f t="shared" si="0"/>
        <v>請確認</v>
      </c>
      <c r="AA13" t="str">
        <f t="shared" si="1"/>
        <v/>
      </c>
    </row>
    <row r="14" spans="1:27" ht="24.95" customHeight="1">
      <c r="A14" s="13">
        <v>200</v>
      </c>
      <c r="B14" s="272" t="s">
        <v>651</v>
      </c>
      <c r="C14" s="53"/>
      <c r="D14" s="14" t="s">
        <v>317</v>
      </c>
      <c r="E14" s="15">
        <v>2517</v>
      </c>
      <c r="F14" s="15">
        <v>2223</v>
      </c>
      <c r="G14" s="15">
        <v>2543</v>
      </c>
      <c r="H14" s="15">
        <v>2216</v>
      </c>
      <c r="I14" s="15">
        <v>2636</v>
      </c>
      <c r="J14" s="15">
        <v>2298</v>
      </c>
      <c r="K14" s="15">
        <v>2847</v>
      </c>
      <c r="L14" s="15">
        <v>2438</v>
      </c>
      <c r="M14" s="15">
        <v>2924</v>
      </c>
      <c r="N14" s="15">
        <v>2464</v>
      </c>
      <c r="O14" s="15">
        <v>3119</v>
      </c>
      <c r="P14" s="15">
        <v>2483</v>
      </c>
      <c r="Q14" s="15">
        <v>3317</v>
      </c>
      <c r="R14" s="15">
        <v>2566</v>
      </c>
      <c r="S14" s="15">
        <v>3380</v>
      </c>
      <c r="T14" s="15">
        <v>2693</v>
      </c>
      <c r="U14" s="16"/>
      <c r="V14" s="295" t="s">
        <v>1251</v>
      </c>
      <c r="W14" s="11" t="s">
        <v>199</v>
      </c>
      <c r="X14" s="387"/>
      <c r="Y14" t="s">
        <v>1584</v>
      </c>
      <c r="Z14" t="str">
        <f t="shared" si="0"/>
        <v/>
      </c>
      <c r="AA14" t="str">
        <f t="shared" si="1"/>
        <v/>
      </c>
    </row>
    <row r="15" spans="1:27" ht="24.95" customHeight="1">
      <c r="A15" s="13">
        <v>201</v>
      </c>
      <c r="B15" s="272" t="s">
        <v>652</v>
      </c>
      <c r="C15" s="53"/>
      <c r="D15" s="14" t="s">
        <v>317</v>
      </c>
      <c r="E15" s="32">
        <v>126</v>
      </c>
      <c r="F15" s="32">
        <v>185</v>
      </c>
      <c r="G15" s="32">
        <v>129</v>
      </c>
      <c r="H15" s="32">
        <v>181</v>
      </c>
      <c r="I15" s="32">
        <v>137</v>
      </c>
      <c r="J15" s="32">
        <v>177</v>
      </c>
      <c r="K15" s="32">
        <v>137</v>
      </c>
      <c r="L15" s="32">
        <v>172</v>
      </c>
      <c r="M15" s="32">
        <v>133</v>
      </c>
      <c r="N15" s="32">
        <v>159</v>
      </c>
      <c r="O15" s="32">
        <v>138</v>
      </c>
      <c r="P15" s="32">
        <v>153</v>
      </c>
      <c r="Q15" s="32">
        <v>139</v>
      </c>
      <c r="R15" s="32">
        <v>147</v>
      </c>
      <c r="S15" s="32">
        <v>136</v>
      </c>
      <c r="T15" s="32">
        <v>146</v>
      </c>
      <c r="U15" s="16"/>
      <c r="V15" s="295" t="s">
        <v>1252</v>
      </c>
      <c r="W15" s="11" t="s">
        <v>199</v>
      </c>
      <c r="X15" s="387"/>
      <c r="Y15" t="s">
        <v>1584</v>
      </c>
      <c r="Z15" t="str">
        <f t="shared" si="0"/>
        <v/>
      </c>
      <c r="AA15" t="str">
        <f t="shared" si="1"/>
        <v/>
      </c>
    </row>
    <row r="16" spans="1:27" ht="24.95" customHeight="1">
      <c r="A16" s="13">
        <v>202</v>
      </c>
      <c r="B16" s="272" t="s">
        <v>653</v>
      </c>
      <c r="C16" s="53"/>
      <c r="D16" s="14" t="s">
        <v>317</v>
      </c>
      <c r="E16" s="15">
        <v>2473</v>
      </c>
      <c r="F16" s="15">
        <v>2121</v>
      </c>
      <c r="G16" s="15">
        <v>2474</v>
      </c>
      <c r="H16" s="15">
        <v>2105</v>
      </c>
      <c r="I16" s="15">
        <v>2534</v>
      </c>
      <c r="J16" s="15">
        <v>2151</v>
      </c>
      <c r="K16" s="15">
        <v>2589</v>
      </c>
      <c r="L16" s="15">
        <v>2166</v>
      </c>
      <c r="M16" s="15">
        <v>2652</v>
      </c>
      <c r="N16" s="15">
        <v>2210</v>
      </c>
      <c r="O16" s="15">
        <v>2616</v>
      </c>
      <c r="P16" s="15">
        <v>2205</v>
      </c>
      <c r="Q16" s="15">
        <v>2494</v>
      </c>
      <c r="R16" s="15">
        <v>2092</v>
      </c>
      <c r="S16" s="15">
        <v>2616</v>
      </c>
      <c r="T16" s="15">
        <v>2284</v>
      </c>
      <c r="U16" s="16"/>
      <c r="V16" s="295" t="s">
        <v>1253</v>
      </c>
      <c r="W16" s="11" t="s">
        <v>199</v>
      </c>
      <c r="X16" s="387"/>
      <c r="Y16" t="s">
        <v>1583</v>
      </c>
      <c r="Z16" t="str">
        <f t="shared" si="0"/>
        <v/>
      </c>
      <c r="AA16" t="str">
        <f t="shared" si="1"/>
        <v/>
      </c>
    </row>
    <row r="17" spans="1:27">
      <c r="A17" s="13">
        <v>203</v>
      </c>
      <c r="B17" s="181" t="s">
        <v>654</v>
      </c>
      <c r="C17" s="53"/>
      <c r="D17" s="24" t="s">
        <v>331</v>
      </c>
      <c r="E17" s="15">
        <v>2262</v>
      </c>
      <c r="F17" s="15">
        <v>265</v>
      </c>
      <c r="G17" s="15">
        <v>2260</v>
      </c>
      <c r="H17" s="15">
        <v>256</v>
      </c>
      <c r="I17" s="15">
        <v>2623</v>
      </c>
      <c r="J17" s="15">
        <v>293</v>
      </c>
      <c r="K17" s="15">
        <v>2841</v>
      </c>
      <c r="L17" s="15">
        <v>318</v>
      </c>
      <c r="M17" s="15">
        <v>2987</v>
      </c>
      <c r="N17" s="15">
        <v>396</v>
      </c>
      <c r="O17" s="15">
        <v>3129</v>
      </c>
      <c r="P17" s="15">
        <v>380</v>
      </c>
      <c r="Q17" s="421">
        <v>3748</v>
      </c>
      <c r="R17" s="421">
        <v>480</v>
      </c>
      <c r="S17" s="15">
        <v>4853</v>
      </c>
      <c r="T17" s="15">
        <v>639</v>
      </c>
      <c r="U17" s="16"/>
      <c r="V17" s="295" t="s">
        <v>1254</v>
      </c>
      <c r="W17" s="11" t="s">
        <v>199</v>
      </c>
      <c r="X17" s="387"/>
      <c r="Y17" t="s">
        <v>1574</v>
      </c>
      <c r="Z17" t="str">
        <f t="shared" si="0"/>
        <v/>
      </c>
      <c r="AA17" t="str">
        <f t="shared" si="1"/>
        <v/>
      </c>
    </row>
    <row r="18" spans="1:27" ht="33.75">
      <c r="A18" s="13">
        <v>204</v>
      </c>
      <c r="B18" s="181" t="s">
        <v>655</v>
      </c>
      <c r="C18" s="53"/>
      <c r="D18" s="24" t="s">
        <v>331</v>
      </c>
      <c r="E18" s="15">
        <v>0</v>
      </c>
      <c r="F18" s="15">
        <v>0</v>
      </c>
      <c r="G18" s="15">
        <v>0</v>
      </c>
      <c r="H18" s="15">
        <v>0</v>
      </c>
      <c r="I18" s="15">
        <v>1920</v>
      </c>
      <c r="J18" s="15">
        <v>32</v>
      </c>
      <c r="K18" s="421">
        <v>2371</v>
      </c>
      <c r="L18" s="421">
        <v>50</v>
      </c>
      <c r="M18" s="15">
        <v>2499</v>
      </c>
      <c r="N18" s="15">
        <v>61</v>
      </c>
      <c r="O18" s="15">
        <v>2657</v>
      </c>
      <c r="P18" s="15">
        <v>65</v>
      </c>
      <c r="Q18" s="421">
        <v>2753</v>
      </c>
      <c r="R18" s="421">
        <v>68</v>
      </c>
      <c r="S18" s="15">
        <v>2847</v>
      </c>
      <c r="T18" s="15">
        <v>73</v>
      </c>
      <c r="U18" s="16"/>
      <c r="V18" s="307" t="s">
        <v>1577</v>
      </c>
      <c r="W18" s="11" t="s">
        <v>199</v>
      </c>
      <c r="X18" s="387"/>
      <c r="Y18" t="s">
        <v>1578</v>
      </c>
      <c r="Z18" t="str">
        <f t="shared" si="0"/>
        <v/>
      </c>
      <c r="AA18" t="str">
        <f t="shared" si="1"/>
        <v/>
      </c>
    </row>
    <row r="19" spans="1:27">
      <c r="A19" s="13">
        <v>205</v>
      </c>
      <c r="B19" s="272" t="s">
        <v>656</v>
      </c>
      <c r="C19" s="53"/>
      <c r="D19" s="14" t="s">
        <v>657</v>
      </c>
      <c r="E19" s="15">
        <v>14</v>
      </c>
      <c r="F19" s="15">
        <v>0</v>
      </c>
      <c r="G19" s="15">
        <v>13</v>
      </c>
      <c r="H19" s="15">
        <v>0</v>
      </c>
      <c r="I19" s="15">
        <v>13</v>
      </c>
      <c r="J19" s="15">
        <v>0</v>
      </c>
      <c r="K19" s="15">
        <v>15</v>
      </c>
      <c r="L19" s="15">
        <v>0</v>
      </c>
      <c r="M19" s="15">
        <v>15</v>
      </c>
      <c r="N19" s="15">
        <v>0</v>
      </c>
      <c r="O19" s="15">
        <v>15</v>
      </c>
      <c r="P19" s="15">
        <v>0</v>
      </c>
      <c r="Q19" s="15">
        <v>15</v>
      </c>
      <c r="R19" s="15">
        <v>0</v>
      </c>
      <c r="S19" s="15">
        <v>15</v>
      </c>
      <c r="T19" s="15">
        <v>0</v>
      </c>
      <c r="U19" s="16"/>
      <c r="V19" s="295" t="s">
        <v>1255</v>
      </c>
      <c r="W19" s="11" t="s">
        <v>199</v>
      </c>
      <c r="X19" s="387"/>
      <c r="Y19" t="s">
        <v>1588</v>
      </c>
      <c r="Z19" t="str">
        <f t="shared" si="0"/>
        <v/>
      </c>
      <c r="AA19" t="str">
        <f t="shared" si="1"/>
        <v/>
      </c>
    </row>
    <row r="20" spans="1:27" ht="24.95" customHeight="1">
      <c r="A20" s="13">
        <v>206</v>
      </c>
      <c r="B20" s="272" t="s">
        <v>658</v>
      </c>
      <c r="C20" s="53"/>
      <c r="D20" s="14" t="s">
        <v>317</v>
      </c>
      <c r="E20" s="15">
        <v>3233</v>
      </c>
      <c r="F20" s="15">
        <v>276</v>
      </c>
      <c r="G20" s="15">
        <v>2991</v>
      </c>
      <c r="H20" s="15">
        <v>276</v>
      </c>
      <c r="I20" s="15">
        <v>3200</v>
      </c>
      <c r="J20" s="15">
        <v>330</v>
      </c>
      <c r="K20" s="15">
        <v>3050</v>
      </c>
      <c r="L20" s="15">
        <v>291</v>
      </c>
      <c r="M20" s="15">
        <v>2801</v>
      </c>
      <c r="N20" s="15">
        <v>240</v>
      </c>
      <c r="O20" s="15">
        <v>2651</v>
      </c>
      <c r="P20" s="15">
        <v>179</v>
      </c>
      <c r="Q20" s="15">
        <v>2502</v>
      </c>
      <c r="R20" s="15">
        <v>199</v>
      </c>
      <c r="S20" s="15">
        <v>2387</v>
      </c>
      <c r="T20" s="15">
        <v>186</v>
      </c>
      <c r="U20" s="16"/>
      <c r="V20" s="295" t="s">
        <v>1256</v>
      </c>
      <c r="W20" s="11" t="s">
        <v>199</v>
      </c>
      <c r="X20" s="387"/>
      <c r="Y20" t="s">
        <v>1588</v>
      </c>
      <c r="Z20" t="str">
        <f t="shared" si="0"/>
        <v/>
      </c>
      <c r="AA20" t="str">
        <f t="shared" si="1"/>
        <v/>
      </c>
    </row>
    <row r="21" spans="1:27">
      <c r="A21" s="13">
        <v>207</v>
      </c>
      <c r="B21" s="272" t="s">
        <v>659</v>
      </c>
      <c r="C21" s="53"/>
      <c r="D21" s="14" t="s">
        <v>475</v>
      </c>
      <c r="E21" s="15">
        <v>9546</v>
      </c>
      <c r="F21" s="15">
        <v>987</v>
      </c>
      <c r="G21" s="15">
        <v>9790</v>
      </c>
      <c r="H21" s="15">
        <v>1059</v>
      </c>
      <c r="I21" s="15">
        <v>8782</v>
      </c>
      <c r="J21" s="15">
        <v>952</v>
      </c>
      <c r="K21" s="15">
        <v>8198</v>
      </c>
      <c r="L21" s="15">
        <v>802</v>
      </c>
      <c r="M21" s="15">
        <v>7455</v>
      </c>
      <c r="N21" s="15">
        <v>663</v>
      </c>
      <c r="O21" s="15">
        <v>7087</v>
      </c>
      <c r="P21" s="15">
        <v>504</v>
      </c>
      <c r="Q21" s="15">
        <v>6651</v>
      </c>
      <c r="R21" s="15">
        <v>554</v>
      </c>
      <c r="S21" s="15">
        <v>6426</v>
      </c>
      <c r="T21" s="15">
        <v>526</v>
      </c>
      <c r="U21" s="16"/>
      <c r="V21" s="295" t="s">
        <v>1257</v>
      </c>
      <c r="W21" s="11" t="s">
        <v>199</v>
      </c>
      <c r="X21" s="387"/>
      <c r="Y21" t="s">
        <v>1588</v>
      </c>
      <c r="Z21" t="str">
        <f t="shared" si="0"/>
        <v/>
      </c>
      <c r="AA21" t="str">
        <f t="shared" si="1"/>
        <v/>
      </c>
    </row>
    <row r="22" spans="1:27" ht="39.950000000000003" customHeight="1">
      <c r="A22" s="13">
        <v>208</v>
      </c>
      <c r="B22" s="272" t="s">
        <v>660</v>
      </c>
      <c r="C22" s="53"/>
      <c r="D22" s="14" t="s">
        <v>317</v>
      </c>
      <c r="E22" s="186">
        <v>111</v>
      </c>
      <c r="F22" s="186">
        <v>117</v>
      </c>
      <c r="G22" s="186">
        <v>108</v>
      </c>
      <c r="H22" s="186">
        <v>117</v>
      </c>
      <c r="I22" s="186">
        <v>111</v>
      </c>
      <c r="J22" s="186">
        <v>113</v>
      </c>
      <c r="K22" s="186">
        <v>112</v>
      </c>
      <c r="L22" s="186">
        <v>113</v>
      </c>
      <c r="M22" s="186">
        <v>97</v>
      </c>
      <c r="N22" s="186">
        <v>93</v>
      </c>
      <c r="O22" s="186">
        <v>107</v>
      </c>
      <c r="P22" s="186">
        <v>90</v>
      </c>
      <c r="Q22" s="423">
        <v>118</v>
      </c>
      <c r="R22" s="423">
        <v>104</v>
      </c>
      <c r="S22" s="186">
        <v>122</v>
      </c>
      <c r="T22" s="186">
        <v>93</v>
      </c>
      <c r="U22" s="16"/>
      <c r="V22" s="295" t="s">
        <v>1258</v>
      </c>
      <c r="W22" s="11" t="s">
        <v>199</v>
      </c>
      <c r="X22" s="387"/>
      <c r="Y22" t="s">
        <v>1588</v>
      </c>
      <c r="Z22" t="str">
        <f t="shared" si="0"/>
        <v/>
      </c>
      <c r="AA22" t="str">
        <f t="shared" si="1"/>
        <v/>
      </c>
    </row>
    <row r="23" spans="1:27" s="356" customFormat="1">
      <c r="A23" s="13">
        <v>209</v>
      </c>
      <c r="B23" s="378" t="s">
        <v>1459</v>
      </c>
      <c r="C23" s="13"/>
      <c r="D23" s="14" t="s">
        <v>356</v>
      </c>
      <c r="E23" s="15">
        <v>57425</v>
      </c>
      <c r="F23" s="15">
        <v>74334</v>
      </c>
      <c r="G23" s="15">
        <v>58803</v>
      </c>
      <c r="H23" s="15">
        <v>75657</v>
      </c>
      <c r="I23" s="15">
        <v>59449</v>
      </c>
      <c r="J23" s="15">
        <v>76325</v>
      </c>
      <c r="K23" s="15">
        <v>61973</v>
      </c>
      <c r="L23" s="15">
        <v>79509</v>
      </c>
      <c r="M23" s="15">
        <v>64556</v>
      </c>
      <c r="N23" s="15">
        <v>82855</v>
      </c>
      <c r="O23" s="15">
        <v>61815</v>
      </c>
      <c r="P23" s="15">
        <v>77805</v>
      </c>
      <c r="Q23" s="15">
        <v>62637</v>
      </c>
      <c r="R23" s="15">
        <v>78219</v>
      </c>
      <c r="S23" s="15">
        <v>64212</v>
      </c>
      <c r="T23" s="15">
        <v>79296</v>
      </c>
      <c r="U23" s="16"/>
      <c r="V23" s="295" t="s">
        <v>1259</v>
      </c>
      <c r="W23" s="11" t="s">
        <v>199</v>
      </c>
      <c r="X23" s="384" t="s">
        <v>1513</v>
      </c>
      <c r="Y23" s="356" t="s">
        <v>1593</v>
      </c>
      <c r="Z23" s="356" t="str">
        <f t="shared" si="0"/>
        <v/>
      </c>
      <c r="AA23" s="356" t="str">
        <f t="shared" si="1"/>
        <v/>
      </c>
    </row>
    <row r="24" spans="1:27">
      <c r="A24" s="13"/>
      <c r="B24" s="289" t="s">
        <v>661</v>
      </c>
      <c r="C24" s="77"/>
      <c r="D24" s="14" t="s">
        <v>306</v>
      </c>
      <c r="E24" s="188">
        <v>7419</v>
      </c>
      <c r="F24" s="188">
        <v>7806</v>
      </c>
      <c r="G24" s="188">
        <v>8064</v>
      </c>
      <c r="H24" s="188">
        <v>8471</v>
      </c>
      <c r="I24" s="188">
        <v>8095</v>
      </c>
      <c r="J24" s="188">
        <v>8593</v>
      </c>
      <c r="K24" s="188">
        <v>8449</v>
      </c>
      <c r="L24" s="188">
        <v>9193</v>
      </c>
      <c r="M24" s="188">
        <v>8935</v>
      </c>
      <c r="N24" s="188">
        <v>9938</v>
      </c>
      <c r="O24" s="188">
        <v>8006</v>
      </c>
      <c r="P24" s="188">
        <v>8747</v>
      </c>
      <c r="Q24" s="188">
        <v>7903</v>
      </c>
      <c r="R24" s="188">
        <v>8789</v>
      </c>
      <c r="S24" s="188">
        <v>8049</v>
      </c>
      <c r="T24" s="188">
        <v>8996</v>
      </c>
      <c r="U24" s="16"/>
      <c r="V24" s="295" t="s">
        <v>1260</v>
      </c>
      <c r="W24" s="11" t="s">
        <v>199</v>
      </c>
      <c r="X24" s="387"/>
      <c r="Y24" s="356" t="s">
        <v>1593</v>
      </c>
      <c r="Z24" t="str">
        <f t="shared" si="0"/>
        <v/>
      </c>
      <c r="AA24" t="str">
        <f t="shared" si="1"/>
        <v/>
      </c>
    </row>
    <row r="25" spans="1:27">
      <c r="A25" s="13"/>
      <c r="B25" s="187" t="s">
        <v>662</v>
      </c>
      <c r="C25" s="77"/>
      <c r="D25" s="14" t="s">
        <v>306</v>
      </c>
      <c r="E25" s="188">
        <v>9271</v>
      </c>
      <c r="F25" s="188">
        <v>11913</v>
      </c>
      <c r="G25" s="188">
        <v>9246</v>
      </c>
      <c r="H25" s="188">
        <v>11905</v>
      </c>
      <c r="I25" s="188">
        <v>9339</v>
      </c>
      <c r="J25" s="188">
        <v>12109</v>
      </c>
      <c r="K25" s="188">
        <v>9906</v>
      </c>
      <c r="L25" s="188">
        <v>12936</v>
      </c>
      <c r="M25" s="188">
        <v>10518</v>
      </c>
      <c r="N25" s="188">
        <v>13732</v>
      </c>
      <c r="O25" s="188">
        <v>9882</v>
      </c>
      <c r="P25" s="188">
        <v>12584</v>
      </c>
      <c r="Q25" s="188">
        <v>10160</v>
      </c>
      <c r="R25" s="188">
        <v>12744</v>
      </c>
      <c r="S25" s="188">
        <v>10550</v>
      </c>
      <c r="T25" s="188">
        <v>13016</v>
      </c>
      <c r="U25" s="16"/>
      <c r="V25" s="295" t="s">
        <v>1261</v>
      </c>
      <c r="W25" s="11" t="s">
        <v>199</v>
      </c>
      <c r="X25" s="387"/>
      <c r="Y25" s="356" t="s">
        <v>1593</v>
      </c>
      <c r="Z25" t="str">
        <f t="shared" si="0"/>
        <v/>
      </c>
      <c r="AA25" t="str">
        <f t="shared" si="1"/>
        <v/>
      </c>
    </row>
    <row r="26" spans="1:27">
      <c r="A26" s="13"/>
      <c r="B26" s="187" t="s">
        <v>663</v>
      </c>
      <c r="C26" s="77"/>
      <c r="D26" s="14" t="s">
        <v>306</v>
      </c>
      <c r="E26" s="188">
        <v>19518</v>
      </c>
      <c r="F26" s="188">
        <v>25748</v>
      </c>
      <c r="G26" s="188">
        <v>19893</v>
      </c>
      <c r="H26" s="188">
        <v>26047</v>
      </c>
      <c r="I26" s="188">
        <v>20064</v>
      </c>
      <c r="J26" s="188">
        <v>26136</v>
      </c>
      <c r="K26" s="188">
        <v>20694</v>
      </c>
      <c r="L26" s="188">
        <v>26729</v>
      </c>
      <c r="M26" s="188">
        <v>21371</v>
      </c>
      <c r="N26" s="188">
        <v>27508</v>
      </c>
      <c r="O26" s="188">
        <v>20658</v>
      </c>
      <c r="P26" s="188">
        <v>26128</v>
      </c>
      <c r="Q26" s="188">
        <v>20813</v>
      </c>
      <c r="R26" s="188">
        <v>26390</v>
      </c>
      <c r="S26" s="188">
        <v>21216</v>
      </c>
      <c r="T26" s="188">
        <v>26703</v>
      </c>
      <c r="U26" s="16"/>
      <c r="V26" s="295" t="s">
        <v>1262</v>
      </c>
      <c r="W26" s="11" t="s">
        <v>199</v>
      </c>
      <c r="X26" s="387"/>
      <c r="Y26" s="356" t="s">
        <v>1593</v>
      </c>
      <c r="Z26" t="str">
        <f t="shared" si="0"/>
        <v/>
      </c>
      <c r="AA26" t="str">
        <f t="shared" si="1"/>
        <v/>
      </c>
    </row>
    <row r="27" spans="1:27">
      <c r="A27" s="13"/>
      <c r="B27" s="187" t="s">
        <v>664</v>
      </c>
      <c r="C27" s="77"/>
      <c r="D27" s="14" t="s">
        <v>306</v>
      </c>
      <c r="E27" s="188">
        <v>21217</v>
      </c>
      <c r="F27" s="188">
        <v>28867</v>
      </c>
      <c r="G27" s="188">
        <v>21600</v>
      </c>
      <c r="H27" s="188">
        <v>29234</v>
      </c>
      <c r="I27" s="188">
        <v>21951</v>
      </c>
      <c r="J27" s="188">
        <v>29487</v>
      </c>
      <c r="K27" s="188">
        <v>22924</v>
      </c>
      <c r="L27" s="188">
        <v>30651</v>
      </c>
      <c r="M27" s="188">
        <v>23732</v>
      </c>
      <c r="N27" s="188">
        <v>31677</v>
      </c>
      <c r="O27" s="188">
        <v>23269</v>
      </c>
      <c r="P27" s="188">
        <v>30346</v>
      </c>
      <c r="Q27" s="188">
        <v>23761</v>
      </c>
      <c r="R27" s="188">
        <v>30296</v>
      </c>
      <c r="S27" s="188">
        <v>24397</v>
      </c>
      <c r="T27" s="188">
        <v>30581</v>
      </c>
      <c r="U27" s="16"/>
      <c r="V27" s="295" t="s">
        <v>1263</v>
      </c>
      <c r="W27" s="11" t="s">
        <v>199</v>
      </c>
      <c r="X27" s="387"/>
      <c r="Y27" s="356" t="s">
        <v>1593</v>
      </c>
      <c r="Z27" t="str">
        <f t="shared" si="0"/>
        <v/>
      </c>
      <c r="AA27" t="str">
        <f t="shared" si="1"/>
        <v/>
      </c>
    </row>
    <row r="28" spans="1:27" ht="24.95" customHeight="1">
      <c r="A28" s="13">
        <v>210</v>
      </c>
      <c r="B28" s="272" t="s">
        <v>665</v>
      </c>
      <c r="C28" s="53"/>
      <c r="D28" s="14" t="s">
        <v>317</v>
      </c>
      <c r="E28" s="186">
        <v>167</v>
      </c>
      <c r="F28" s="186">
        <v>225</v>
      </c>
      <c r="G28" s="186">
        <v>174</v>
      </c>
      <c r="H28" s="186">
        <v>227</v>
      </c>
      <c r="I28" s="186">
        <v>156</v>
      </c>
      <c r="J28" s="186">
        <v>218</v>
      </c>
      <c r="K28" s="186">
        <v>153</v>
      </c>
      <c r="L28" s="186">
        <v>194</v>
      </c>
      <c r="M28" s="186">
        <v>131</v>
      </c>
      <c r="N28" s="186">
        <v>185</v>
      </c>
      <c r="O28" s="186">
        <v>183</v>
      </c>
      <c r="P28" s="186">
        <v>215</v>
      </c>
      <c r="Q28" s="186">
        <v>192</v>
      </c>
      <c r="R28" s="186">
        <v>207</v>
      </c>
      <c r="S28" s="186">
        <v>187</v>
      </c>
      <c r="T28" s="186">
        <v>138</v>
      </c>
      <c r="U28" s="16"/>
      <c r="V28" s="295" t="s">
        <v>1264</v>
      </c>
      <c r="W28" s="11" t="s">
        <v>199</v>
      </c>
      <c r="X28" s="387"/>
      <c r="Y28" t="s">
        <v>1588</v>
      </c>
      <c r="Z28" t="str">
        <f t="shared" si="0"/>
        <v>請確認</v>
      </c>
      <c r="AA28" t="str">
        <f t="shared" si="1"/>
        <v/>
      </c>
    </row>
    <row r="29" spans="1:27" ht="22.5">
      <c r="A29" s="13">
        <v>211</v>
      </c>
      <c r="B29" s="427" t="s">
        <v>666</v>
      </c>
      <c r="C29" s="53"/>
      <c r="D29" s="14" t="s">
        <v>67</v>
      </c>
      <c r="E29" s="189">
        <v>187</v>
      </c>
      <c r="F29" s="189">
        <v>404</v>
      </c>
      <c r="G29" s="189">
        <v>185</v>
      </c>
      <c r="H29" s="189">
        <v>425</v>
      </c>
      <c r="I29" s="189">
        <v>217</v>
      </c>
      <c r="J29" s="189">
        <v>414</v>
      </c>
      <c r="K29" s="189">
        <v>211</v>
      </c>
      <c r="L29" s="189">
        <v>411</v>
      </c>
      <c r="M29" s="189">
        <v>220</v>
      </c>
      <c r="N29" s="189">
        <v>402</v>
      </c>
      <c r="O29" s="189">
        <v>219</v>
      </c>
      <c r="P29" s="189">
        <v>408</v>
      </c>
      <c r="Q29" s="189">
        <v>199</v>
      </c>
      <c r="R29" s="189">
        <v>407</v>
      </c>
      <c r="S29" s="189">
        <v>230</v>
      </c>
      <c r="T29" s="189">
        <v>461</v>
      </c>
      <c r="U29" s="102" t="s">
        <v>207</v>
      </c>
      <c r="V29" s="295" t="s">
        <v>1265</v>
      </c>
      <c r="W29" s="11" t="s">
        <v>202</v>
      </c>
      <c r="X29" s="387"/>
      <c r="Y29" t="s">
        <v>1599</v>
      </c>
      <c r="Z29" t="str">
        <f t="shared" si="0"/>
        <v/>
      </c>
      <c r="AA29" t="str">
        <f t="shared" si="1"/>
        <v/>
      </c>
    </row>
    <row r="30" spans="1:27" ht="22.5">
      <c r="A30" s="13">
        <v>212</v>
      </c>
      <c r="B30" s="427" t="s">
        <v>667</v>
      </c>
      <c r="C30" s="53"/>
      <c r="D30" s="14" t="s">
        <v>67</v>
      </c>
      <c r="E30" s="189">
        <v>7</v>
      </c>
      <c r="F30" s="189">
        <v>28</v>
      </c>
      <c r="G30" s="189">
        <v>8</v>
      </c>
      <c r="H30" s="189">
        <v>35</v>
      </c>
      <c r="I30" s="189">
        <v>6</v>
      </c>
      <c r="J30" s="189">
        <v>32</v>
      </c>
      <c r="K30" s="189">
        <v>5</v>
      </c>
      <c r="L30" s="189">
        <v>31</v>
      </c>
      <c r="M30" s="189">
        <v>14</v>
      </c>
      <c r="N30" s="189">
        <v>30</v>
      </c>
      <c r="O30" s="189">
        <v>15</v>
      </c>
      <c r="P30" s="189">
        <v>29</v>
      </c>
      <c r="Q30" s="189">
        <v>12</v>
      </c>
      <c r="R30" s="189">
        <v>20</v>
      </c>
      <c r="S30" s="189">
        <v>20</v>
      </c>
      <c r="T30" s="189">
        <v>30</v>
      </c>
      <c r="U30" s="102" t="s">
        <v>208</v>
      </c>
      <c r="V30" s="295" t="s">
        <v>1266</v>
      </c>
      <c r="W30" s="11" t="s">
        <v>202</v>
      </c>
      <c r="X30" s="387"/>
      <c r="Y30" t="s">
        <v>1599</v>
      </c>
      <c r="Z30" t="str">
        <f t="shared" si="0"/>
        <v/>
      </c>
      <c r="AA30" t="str">
        <f t="shared" si="1"/>
        <v>請備註</v>
      </c>
    </row>
    <row r="31" spans="1:27" ht="24.95" customHeight="1">
      <c r="A31" s="13">
        <v>213</v>
      </c>
      <c r="B31" s="427" t="s">
        <v>668</v>
      </c>
      <c r="C31" s="53"/>
      <c r="D31" s="14" t="s">
        <v>67</v>
      </c>
      <c r="E31" s="189">
        <v>1</v>
      </c>
      <c r="F31" s="189">
        <v>14</v>
      </c>
      <c r="G31" s="189">
        <v>1</v>
      </c>
      <c r="H31" s="189">
        <v>14</v>
      </c>
      <c r="I31" s="189">
        <v>1</v>
      </c>
      <c r="J31" s="189">
        <v>14</v>
      </c>
      <c r="K31" s="189">
        <v>1</v>
      </c>
      <c r="L31" s="189">
        <v>14</v>
      </c>
      <c r="M31" s="189">
        <v>1</v>
      </c>
      <c r="N31" s="189">
        <v>29</v>
      </c>
      <c r="O31" s="189">
        <v>1</v>
      </c>
      <c r="P31" s="189">
        <v>29</v>
      </c>
      <c r="Q31" s="189">
        <v>3</v>
      </c>
      <c r="R31" s="189">
        <v>27</v>
      </c>
      <c r="S31" s="189">
        <v>1</v>
      </c>
      <c r="T31" s="189">
        <v>21</v>
      </c>
      <c r="U31" s="102" t="s">
        <v>208</v>
      </c>
      <c r="V31" s="295" t="s">
        <v>1267</v>
      </c>
      <c r="W31" s="11" t="s">
        <v>202</v>
      </c>
      <c r="X31" s="387"/>
      <c r="Y31" t="s">
        <v>1599</v>
      </c>
      <c r="Z31" t="str">
        <f t="shared" si="0"/>
        <v/>
      </c>
      <c r="AA31" t="str">
        <f t="shared" si="1"/>
        <v/>
      </c>
    </row>
    <row r="32" spans="1:27" ht="24.95" customHeight="1">
      <c r="A32" s="13">
        <v>214</v>
      </c>
      <c r="B32" s="427" t="s">
        <v>669</v>
      </c>
      <c r="C32" s="53"/>
      <c r="D32" s="14" t="s">
        <v>67</v>
      </c>
      <c r="E32" s="15">
        <v>0</v>
      </c>
      <c r="F32" s="15">
        <v>5</v>
      </c>
      <c r="G32" s="15">
        <v>0</v>
      </c>
      <c r="H32" s="15">
        <v>5</v>
      </c>
      <c r="I32" s="15">
        <v>0</v>
      </c>
      <c r="J32" s="15">
        <v>5</v>
      </c>
      <c r="K32" s="15">
        <v>0</v>
      </c>
      <c r="L32" s="15">
        <v>5</v>
      </c>
      <c r="M32" s="15">
        <v>0</v>
      </c>
      <c r="N32" s="15">
        <v>6</v>
      </c>
      <c r="O32" s="15">
        <v>0</v>
      </c>
      <c r="P32" s="15">
        <v>6</v>
      </c>
      <c r="Q32" s="15">
        <v>0</v>
      </c>
      <c r="R32" s="15">
        <v>6</v>
      </c>
      <c r="S32" s="15">
        <v>0</v>
      </c>
      <c r="T32" s="15">
        <v>5</v>
      </c>
      <c r="U32" s="102" t="s">
        <v>208</v>
      </c>
      <c r="V32" s="295" t="s">
        <v>1268</v>
      </c>
      <c r="W32" s="11" t="s">
        <v>202</v>
      </c>
      <c r="X32" s="387"/>
      <c r="Y32" t="s">
        <v>1599</v>
      </c>
      <c r="Z32" t="str">
        <f t="shared" si="0"/>
        <v/>
      </c>
      <c r="AA32" t="str">
        <f t="shared" si="1"/>
        <v/>
      </c>
    </row>
    <row r="33" spans="1:27" ht="31.5" customHeight="1">
      <c r="A33" s="13">
        <v>215</v>
      </c>
      <c r="B33" s="181" t="s">
        <v>670</v>
      </c>
      <c r="C33" s="53"/>
      <c r="D33" s="14" t="s">
        <v>67</v>
      </c>
      <c r="E33" s="190">
        <v>37</v>
      </c>
      <c r="F33" s="190">
        <v>4</v>
      </c>
      <c r="G33" s="190">
        <v>37</v>
      </c>
      <c r="H33" s="190">
        <v>4</v>
      </c>
      <c r="I33" s="190">
        <v>37</v>
      </c>
      <c r="J33" s="190">
        <v>4</v>
      </c>
      <c r="K33" s="190">
        <v>28</v>
      </c>
      <c r="L33" s="190">
        <v>10</v>
      </c>
      <c r="M33" s="190">
        <v>43</v>
      </c>
      <c r="N33" s="190">
        <v>15</v>
      </c>
      <c r="O33" s="190">
        <v>38</v>
      </c>
      <c r="P33" s="190">
        <v>10</v>
      </c>
      <c r="Q33" s="190">
        <v>43</v>
      </c>
      <c r="R33" s="190">
        <v>14</v>
      </c>
      <c r="S33" s="190">
        <f>26+46</f>
        <v>72</v>
      </c>
      <c r="T33" s="190">
        <f>12+15</f>
        <v>27</v>
      </c>
      <c r="U33" s="102" t="s">
        <v>208</v>
      </c>
      <c r="V33" s="295" t="s">
        <v>1269</v>
      </c>
      <c r="W33" s="11" t="s">
        <v>202</v>
      </c>
      <c r="X33" s="428" t="s">
        <v>1597</v>
      </c>
      <c r="Y33" s="426" t="s">
        <v>1595</v>
      </c>
      <c r="Z33" t="str">
        <f t="shared" si="0"/>
        <v/>
      </c>
      <c r="AA33" s="426" t="str">
        <f t="shared" si="1"/>
        <v>請備註</v>
      </c>
    </row>
    <row r="34" spans="1:27">
      <c r="A34" s="13">
        <v>216</v>
      </c>
      <c r="B34" s="181" t="s">
        <v>671</v>
      </c>
      <c r="C34" s="53"/>
      <c r="D34" s="14" t="s">
        <v>67</v>
      </c>
      <c r="E34" s="15">
        <v>7</v>
      </c>
      <c r="F34" s="15">
        <v>8</v>
      </c>
      <c r="G34" s="15">
        <v>5</v>
      </c>
      <c r="H34" s="15">
        <v>10</v>
      </c>
      <c r="I34" s="15">
        <v>5</v>
      </c>
      <c r="J34" s="15">
        <v>10</v>
      </c>
      <c r="K34" s="15">
        <v>6</v>
      </c>
      <c r="L34" s="15">
        <v>9</v>
      </c>
      <c r="M34" s="15">
        <v>7</v>
      </c>
      <c r="N34" s="15">
        <v>8</v>
      </c>
      <c r="O34" s="15">
        <v>9</v>
      </c>
      <c r="P34" s="15">
        <v>6</v>
      </c>
      <c r="Q34" s="15">
        <v>9</v>
      </c>
      <c r="R34" s="15">
        <v>6</v>
      </c>
      <c r="S34" s="15">
        <v>6</v>
      </c>
      <c r="T34" s="15">
        <v>9</v>
      </c>
      <c r="U34" s="102" t="s">
        <v>208</v>
      </c>
      <c r="V34" s="295" t="s">
        <v>1270</v>
      </c>
      <c r="W34" s="11" t="s">
        <v>202</v>
      </c>
      <c r="X34" s="387"/>
      <c r="Y34" t="s">
        <v>1589</v>
      </c>
      <c r="Z34" t="str">
        <f t="shared" si="0"/>
        <v>請確認</v>
      </c>
      <c r="AA34" t="str">
        <f t="shared" si="1"/>
        <v/>
      </c>
    </row>
    <row r="35" spans="1:27">
      <c r="A35" s="13">
        <v>217</v>
      </c>
      <c r="B35" s="181" t="s">
        <v>672</v>
      </c>
      <c r="C35" s="53"/>
      <c r="D35" s="14" t="s">
        <v>67</v>
      </c>
      <c r="E35" s="15">
        <v>8</v>
      </c>
      <c r="F35" s="15">
        <v>13</v>
      </c>
      <c r="G35" s="15">
        <v>9</v>
      </c>
      <c r="H35" s="15">
        <v>12</v>
      </c>
      <c r="I35" s="15">
        <v>9</v>
      </c>
      <c r="J35" s="15">
        <v>12</v>
      </c>
      <c r="K35" s="15">
        <v>10</v>
      </c>
      <c r="L35" s="15">
        <v>11</v>
      </c>
      <c r="M35" s="15">
        <v>10</v>
      </c>
      <c r="N35" s="15">
        <v>11</v>
      </c>
      <c r="O35" s="15">
        <v>10</v>
      </c>
      <c r="P35" s="15">
        <v>11</v>
      </c>
      <c r="Q35" s="15">
        <v>9</v>
      </c>
      <c r="R35" s="15">
        <v>12</v>
      </c>
      <c r="S35" s="15">
        <v>8</v>
      </c>
      <c r="T35" s="15">
        <v>11</v>
      </c>
      <c r="U35" s="102" t="s">
        <v>207</v>
      </c>
      <c r="V35" s="295" t="s">
        <v>1271</v>
      </c>
      <c r="W35" s="11" t="s">
        <v>202</v>
      </c>
      <c r="X35" s="387"/>
      <c r="Y35" t="s">
        <v>1589</v>
      </c>
      <c r="Z35" t="str">
        <f t="shared" si="0"/>
        <v/>
      </c>
      <c r="AA35" t="str">
        <f t="shared" si="1"/>
        <v/>
      </c>
    </row>
    <row r="36" spans="1:27" ht="24.95" customHeight="1">
      <c r="A36" s="13">
        <v>218</v>
      </c>
      <c r="B36" s="181" t="s">
        <v>673</v>
      </c>
      <c r="C36" s="53"/>
      <c r="D36" s="14" t="s">
        <v>67</v>
      </c>
      <c r="E36" s="15">
        <v>3153</v>
      </c>
      <c r="F36" s="15">
        <v>3740</v>
      </c>
      <c r="G36" s="15">
        <v>3184</v>
      </c>
      <c r="H36" s="15">
        <v>3770</v>
      </c>
      <c r="I36" s="15">
        <v>3174</v>
      </c>
      <c r="J36" s="15">
        <v>3743</v>
      </c>
      <c r="K36" s="15">
        <v>3203</v>
      </c>
      <c r="L36" s="15">
        <v>3788</v>
      </c>
      <c r="M36" s="15">
        <v>3237</v>
      </c>
      <c r="N36" s="15">
        <v>3821</v>
      </c>
      <c r="O36" s="15">
        <v>3145</v>
      </c>
      <c r="P36" s="15">
        <v>3739</v>
      </c>
      <c r="Q36" s="15">
        <v>3155</v>
      </c>
      <c r="R36" s="15">
        <v>3748</v>
      </c>
      <c r="S36" s="15">
        <v>3166</v>
      </c>
      <c r="T36" s="15">
        <v>3732</v>
      </c>
      <c r="U36" s="102" t="s">
        <v>208</v>
      </c>
      <c r="V36" s="295" t="s">
        <v>1272</v>
      </c>
      <c r="W36" s="70" t="s">
        <v>202</v>
      </c>
      <c r="X36" s="387"/>
      <c r="Y36" t="s">
        <v>1593</v>
      </c>
      <c r="Z36" t="str">
        <f t="shared" si="0"/>
        <v/>
      </c>
      <c r="AA36" t="str">
        <f t="shared" si="1"/>
        <v/>
      </c>
    </row>
    <row r="37" spans="1:27">
      <c r="A37" s="13">
        <v>219</v>
      </c>
      <c r="B37" s="181" t="s">
        <v>674</v>
      </c>
      <c r="C37" s="53"/>
      <c r="D37" s="14" t="s">
        <v>67</v>
      </c>
      <c r="E37" s="15">
        <v>3</v>
      </c>
      <c r="F37" s="15">
        <v>12</v>
      </c>
      <c r="G37" s="15">
        <v>3</v>
      </c>
      <c r="H37" s="15">
        <v>12</v>
      </c>
      <c r="I37" s="15">
        <v>3</v>
      </c>
      <c r="J37" s="15">
        <v>12</v>
      </c>
      <c r="K37" s="15">
        <v>3</v>
      </c>
      <c r="L37" s="15">
        <v>12</v>
      </c>
      <c r="M37" s="15">
        <v>4</v>
      </c>
      <c r="N37" s="15">
        <v>11</v>
      </c>
      <c r="O37" s="15">
        <v>5</v>
      </c>
      <c r="P37" s="15">
        <v>10</v>
      </c>
      <c r="Q37" s="15">
        <v>6</v>
      </c>
      <c r="R37" s="15">
        <v>12</v>
      </c>
      <c r="S37" s="15">
        <v>4</v>
      </c>
      <c r="T37" s="15">
        <v>13</v>
      </c>
      <c r="U37" s="102" t="s">
        <v>208</v>
      </c>
      <c r="V37" s="295" t="s">
        <v>1273</v>
      </c>
      <c r="W37" s="11" t="s">
        <v>202</v>
      </c>
      <c r="X37" s="387"/>
      <c r="Y37" t="s">
        <v>1589</v>
      </c>
      <c r="Z37" t="str">
        <f t="shared" si="0"/>
        <v/>
      </c>
      <c r="AA37" t="str">
        <f t="shared" si="1"/>
        <v/>
      </c>
    </row>
    <row r="38" spans="1:27" ht="60" customHeight="1">
      <c r="A38" s="13">
        <v>220</v>
      </c>
      <c r="B38" s="181" t="s">
        <v>675</v>
      </c>
      <c r="C38" s="53"/>
      <c r="D38" s="14" t="s">
        <v>67</v>
      </c>
      <c r="E38" s="15">
        <v>1908</v>
      </c>
      <c r="F38" s="15">
        <v>4363</v>
      </c>
      <c r="G38" s="15">
        <v>1731</v>
      </c>
      <c r="H38" s="15">
        <v>3391</v>
      </c>
      <c r="I38" s="15">
        <v>1748</v>
      </c>
      <c r="J38" s="15">
        <v>3333</v>
      </c>
      <c r="K38" s="15">
        <v>1621</v>
      </c>
      <c r="L38" s="15">
        <v>2301</v>
      </c>
      <c r="M38" s="15">
        <v>1471</v>
      </c>
      <c r="N38" s="15">
        <v>2051</v>
      </c>
      <c r="O38" s="15">
        <v>1450</v>
      </c>
      <c r="P38" s="15">
        <v>1937</v>
      </c>
      <c r="Q38" s="15">
        <v>1653</v>
      </c>
      <c r="R38" s="15">
        <v>2051</v>
      </c>
      <c r="S38" s="15">
        <v>1693</v>
      </c>
      <c r="T38" s="15">
        <v>1975</v>
      </c>
      <c r="U38" s="102" t="s">
        <v>207</v>
      </c>
      <c r="V38" s="295" t="s">
        <v>1274</v>
      </c>
      <c r="W38" s="11" t="s">
        <v>202</v>
      </c>
      <c r="X38" s="387"/>
      <c r="Y38" t="s">
        <v>1589</v>
      </c>
      <c r="Z38" t="str">
        <f t="shared" si="0"/>
        <v/>
      </c>
      <c r="AA38" t="str">
        <f t="shared" si="1"/>
        <v/>
      </c>
    </row>
    <row r="39" spans="1:27" ht="67.5" customHeight="1">
      <c r="A39" s="13">
        <v>221</v>
      </c>
      <c r="B39" s="181" t="s">
        <v>676</v>
      </c>
      <c r="C39" s="53"/>
      <c r="D39" s="14" t="s">
        <v>67</v>
      </c>
      <c r="E39" s="15">
        <v>45</v>
      </c>
      <c r="F39" s="15">
        <v>53</v>
      </c>
      <c r="G39" s="15">
        <v>117</v>
      </c>
      <c r="H39" s="15">
        <v>175</v>
      </c>
      <c r="I39" s="15">
        <v>57</v>
      </c>
      <c r="J39" s="15">
        <v>55</v>
      </c>
      <c r="K39" s="15">
        <v>51</v>
      </c>
      <c r="L39" s="15">
        <v>52</v>
      </c>
      <c r="M39" s="15">
        <v>268</v>
      </c>
      <c r="N39" s="15">
        <v>381</v>
      </c>
      <c r="O39" s="15">
        <v>75</v>
      </c>
      <c r="P39" s="15">
        <v>71</v>
      </c>
      <c r="Q39" s="15">
        <v>817</v>
      </c>
      <c r="R39" s="15">
        <v>587</v>
      </c>
      <c r="S39" s="15">
        <v>261</v>
      </c>
      <c r="T39" s="15">
        <v>249</v>
      </c>
      <c r="U39" s="102" t="s">
        <v>208</v>
      </c>
      <c r="V39" s="295" t="s">
        <v>1275</v>
      </c>
      <c r="W39" s="11" t="s">
        <v>202</v>
      </c>
      <c r="X39" s="424" t="s">
        <v>1591</v>
      </c>
      <c r="Y39" t="s">
        <v>1589</v>
      </c>
      <c r="Z39" t="str">
        <f t="shared" si="0"/>
        <v/>
      </c>
      <c r="AA39" t="str">
        <f t="shared" si="1"/>
        <v>請備註</v>
      </c>
    </row>
    <row r="40" spans="1:27" ht="24.95" customHeight="1">
      <c r="A40" s="13">
        <v>222</v>
      </c>
      <c r="B40" s="181" t="s">
        <v>677</v>
      </c>
      <c r="C40" s="13"/>
      <c r="D40" s="14" t="s">
        <v>67</v>
      </c>
      <c r="E40" s="15">
        <v>10</v>
      </c>
      <c r="F40" s="15">
        <v>14</v>
      </c>
      <c r="G40" s="15">
        <v>11</v>
      </c>
      <c r="H40" s="15">
        <v>16</v>
      </c>
      <c r="I40" s="15">
        <v>25</v>
      </c>
      <c r="J40" s="15">
        <v>26</v>
      </c>
      <c r="K40" s="15">
        <v>24</v>
      </c>
      <c r="L40" s="15">
        <v>20</v>
      </c>
      <c r="M40" s="15">
        <v>18</v>
      </c>
      <c r="N40" s="15">
        <v>21</v>
      </c>
      <c r="O40" s="15">
        <v>23</v>
      </c>
      <c r="P40" s="15">
        <v>11</v>
      </c>
      <c r="Q40" s="236">
        <v>27</v>
      </c>
      <c r="R40" s="189">
        <v>10</v>
      </c>
      <c r="S40" s="236">
        <v>20</v>
      </c>
      <c r="T40" s="189">
        <v>10</v>
      </c>
      <c r="U40" s="102" t="s">
        <v>207</v>
      </c>
      <c r="V40" s="295" t="s">
        <v>1276</v>
      </c>
      <c r="W40" s="11" t="s">
        <v>202</v>
      </c>
      <c r="X40" s="387"/>
      <c r="Y40" t="s">
        <v>1589</v>
      </c>
      <c r="Z40" t="str">
        <f t="shared" si="0"/>
        <v/>
      </c>
      <c r="AA40" t="str">
        <f t="shared" si="1"/>
        <v/>
      </c>
    </row>
    <row r="41" spans="1:27" ht="24.95" customHeight="1">
      <c r="A41" s="13">
        <v>223</v>
      </c>
      <c r="B41" s="181" t="s">
        <v>678</v>
      </c>
      <c r="C41" s="53"/>
      <c r="D41" s="14" t="s">
        <v>67</v>
      </c>
      <c r="E41" s="15">
        <v>8730</v>
      </c>
      <c r="F41" s="15">
        <v>8990</v>
      </c>
      <c r="G41" s="15">
        <v>8031</v>
      </c>
      <c r="H41" s="15">
        <v>8309</v>
      </c>
      <c r="I41" s="15">
        <v>7575</v>
      </c>
      <c r="J41" s="15">
        <v>7760</v>
      </c>
      <c r="K41" s="15">
        <v>6717</v>
      </c>
      <c r="L41" s="15">
        <v>6936</v>
      </c>
      <c r="M41" s="15">
        <v>5716</v>
      </c>
      <c r="N41" s="15">
        <v>5937</v>
      </c>
      <c r="O41" s="15">
        <v>4935</v>
      </c>
      <c r="P41" s="15">
        <v>5121</v>
      </c>
      <c r="Q41" s="189">
        <v>3961</v>
      </c>
      <c r="R41" s="189">
        <v>4296</v>
      </c>
      <c r="S41" s="189">
        <v>3480</v>
      </c>
      <c r="T41" s="189">
        <v>3816</v>
      </c>
      <c r="U41" s="102" t="s">
        <v>208</v>
      </c>
      <c r="V41" s="295" t="s">
        <v>1277</v>
      </c>
      <c r="W41" s="11" t="s">
        <v>202</v>
      </c>
      <c r="X41" s="387"/>
      <c r="Y41" t="s">
        <v>1589</v>
      </c>
      <c r="Z41" t="str">
        <f t="shared" si="0"/>
        <v/>
      </c>
      <c r="AA41" t="str">
        <f t="shared" si="1"/>
        <v/>
      </c>
    </row>
    <row r="42" spans="1:27">
      <c r="A42" s="13">
        <v>224</v>
      </c>
      <c r="B42" s="181" t="s">
        <v>679</v>
      </c>
      <c r="C42" s="53"/>
      <c r="D42" s="14" t="s">
        <v>67</v>
      </c>
      <c r="E42" s="42">
        <v>16576</v>
      </c>
      <c r="F42" s="15">
        <v>14132</v>
      </c>
      <c r="G42" s="15">
        <v>16632</v>
      </c>
      <c r="H42" s="15">
        <v>13780</v>
      </c>
      <c r="I42" s="15">
        <v>16972</v>
      </c>
      <c r="J42" s="15">
        <v>13747</v>
      </c>
      <c r="K42" s="15">
        <v>17109</v>
      </c>
      <c r="L42" s="15">
        <v>13678</v>
      </c>
      <c r="M42" s="15">
        <v>17363</v>
      </c>
      <c r="N42" s="15">
        <v>13669</v>
      </c>
      <c r="O42" s="15">
        <v>17978</v>
      </c>
      <c r="P42" s="15">
        <v>14121</v>
      </c>
      <c r="Q42" s="15">
        <v>18910</v>
      </c>
      <c r="R42" s="15">
        <v>14816</v>
      </c>
      <c r="S42" s="15">
        <v>20308</v>
      </c>
      <c r="T42" s="15">
        <v>15993</v>
      </c>
      <c r="U42" s="102" t="s">
        <v>208</v>
      </c>
      <c r="V42" s="295" t="s">
        <v>1278</v>
      </c>
      <c r="W42" s="11" t="s">
        <v>202</v>
      </c>
      <c r="X42" s="387"/>
      <c r="Y42" t="s">
        <v>1589</v>
      </c>
      <c r="Z42" t="str">
        <f t="shared" si="0"/>
        <v/>
      </c>
      <c r="AA42" t="str">
        <f t="shared" si="1"/>
        <v/>
      </c>
    </row>
    <row r="43" spans="1:27">
      <c r="A43" s="13">
        <v>225</v>
      </c>
      <c r="B43" s="181" t="s">
        <v>680</v>
      </c>
      <c r="C43" s="53"/>
      <c r="D43" s="14" t="s">
        <v>67</v>
      </c>
      <c r="E43" s="15">
        <v>343</v>
      </c>
      <c r="F43" s="15">
        <v>779</v>
      </c>
      <c r="G43" s="15">
        <v>399</v>
      </c>
      <c r="H43" s="15">
        <v>805</v>
      </c>
      <c r="I43" s="15">
        <v>437</v>
      </c>
      <c r="J43" s="15">
        <v>916</v>
      </c>
      <c r="K43" s="15">
        <v>428</v>
      </c>
      <c r="L43" s="15">
        <v>940</v>
      </c>
      <c r="M43" s="15">
        <v>431</v>
      </c>
      <c r="N43" s="15">
        <v>935</v>
      </c>
      <c r="O43" s="15">
        <v>414</v>
      </c>
      <c r="P43" s="15">
        <v>973</v>
      </c>
      <c r="Q43" s="15">
        <v>349</v>
      </c>
      <c r="R43" s="15">
        <v>980</v>
      </c>
      <c r="S43" s="15">
        <v>479</v>
      </c>
      <c r="T43" s="15">
        <v>1032</v>
      </c>
      <c r="U43" s="102" t="s">
        <v>208</v>
      </c>
      <c r="V43" s="295" t="s">
        <v>1279</v>
      </c>
      <c r="W43" s="11" t="s">
        <v>202</v>
      </c>
      <c r="X43" s="387"/>
      <c r="Y43" t="s">
        <v>1589</v>
      </c>
      <c r="Z43" t="str">
        <f t="shared" si="0"/>
        <v/>
      </c>
      <c r="AA43" t="str">
        <f t="shared" si="1"/>
        <v/>
      </c>
    </row>
    <row r="44" spans="1:27">
      <c r="A44" s="13">
        <v>226</v>
      </c>
      <c r="B44" s="181" t="s">
        <v>681</v>
      </c>
      <c r="C44" s="53"/>
      <c r="D44" s="14" t="s">
        <v>67</v>
      </c>
      <c r="E44" s="189">
        <v>132</v>
      </c>
      <c r="F44" s="189">
        <v>77</v>
      </c>
      <c r="G44" s="189">
        <v>141</v>
      </c>
      <c r="H44" s="189">
        <v>83</v>
      </c>
      <c r="I44" s="189">
        <v>142</v>
      </c>
      <c r="J44" s="189">
        <v>80</v>
      </c>
      <c r="K44" s="189">
        <v>124</v>
      </c>
      <c r="L44" s="189">
        <v>81</v>
      </c>
      <c r="M44" s="189">
        <v>144</v>
      </c>
      <c r="N44" s="189">
        <v>78</v>
      </c>
      <c r="O44" s="189">
        <v>140</v>
      </c>
      <c r="P44" s="189">
        <v>76</v>
      </c>
      <c r="Q44" s="15">
        <v>141</v>
      </c>
      <c r="R44" s="15">
        <v>76</v>
      </c>
      <c r="S44" s="15">
        <v>138</v>
      </c>
      <c r="T44" s="15">
        <v>83</v>
      </c>
      <c r="U44" s="102" t="s">
        <v>207</v>
      </c>
      <c r="V44" s="295" t="s">
        <v>1280</v>
      </c>
      <c r="W44" s="11" t="s">
        <v>202</v>
      </c>
      <c r="X44" s="387"/>
      <c r="Y44" t="s">
        <v>1574</v>
      </c>
      <c r="Z44" t="str">
        <f t="shared" si="0"/>
        <v/>
      </c>
      <c r="AA44" t="str">
        <f t="shared" si="1"/>
        <v/>
      </c>
    </row>
    <row r="45" spans="1:27">
      <c r="A45" s="13">
        <v>227</v>
      </c>
      <c r="B45" s="181" t="s">
        <v>682</v>
      </c>
      <c r="C45" s="191"/>
      <c r="D45" s="14" t="s">
        <v>67</v>
      </c>
      <c r="E45" s="189">
        <v>126</v>
      </c>
      <c r="F45" s="189">
        <v>185</v>
      </c>
      <c r="G45" s="189">
        <v>131</v>
      </c>
      <c r="H45" s="189">
        <v>181</v>
      </c>
      <c r="I45" s="189">
        <v>136</v>
      </c>
      <c r="J45" s="189">
        <v>177</v>
      </c>
      <c r="K45" s="189">
        <v>137</v>
      </c>
      <c r="L45" s="189">
        <v>172</v>
      </c>
      <c r="M45" s="189">
        <v>133</v>
      </c>
      <c r="N45" s="189">
        <v>159</v>
      </c>
      <c r="O45" s="189">
        <v>137</v>
      </c>
      <c r="P45" s="189">
        <v>153</v>
      </c>
      <c r="Q45" s="189">
        <v>139</v>
      </c>
      <c r="R45" s="189">
        <v>147</v>
      </c>
      <c r="S45" s="189">
        <v>136</v>
      </c>
      <c r="T45" s="189">
        <v>145</v>
      </c>
      <c r="U45" s="102" t="s">
        <v>208</v>
      </c>
      <c r="V45" s="295" t="s">
        <v>1281</v>
      </c>
      <c r="W45" s="11" t="s">
        <v>202</v>
      </c>
      <c r="X45" s="387"/>
      <c r="Y45" t="s">
        <v>1573</v>
      </c>
      <c r="Z45" t="str">
        <f t="shared" si="0"/>
        <v/>
      </c>
      <c r="AA45" t="str">
        <f t="shared" si="1"/>
        <v/>
      </c>
    </row>
    <row r="46" spans="1:27">
      <c r="A46" s="13">
        <v>228</v>
      </c>
      <c r="B46" s="181" t="s">
        <v>683</v>
      </c>
      <c r="C46" s="53"/>
      <c r="D46" s="14" t="s">
        <v>67</v>
      </c>
      <c r="E46" s="189">
        <v>88</v>
      </c>
      <c r="F46" s="189">
        <v>122</v>
      </c>
      <c r="G46" s="189">
        <v>93</v>
      </c>
      <c r="H46" s="189">
        <v>112</v>
      </c>
      <c r="I46" s="189">
        <v>99</v>
      </c>
      <c r="J46" s="189">
        <v>110</v>
      </c>
      <c r="K46" s="189">
        <v>94</v>
      </c>
      <c r="L46" s="189">
        <v>111</v>
      </c>
      <c r="M46" s="189">
        <v>93</v>
      </c>
      <c r="N46" s="189">
        <v>100</v>
      </c>
      <c r="O46" s="189">
        <v>96</v>
      </c>
      <c r="P46" s="189">
        <v>98</v>
      </c>
      <c r="Q46" s="189">
        <v>102</v>
      </c>
      <c r="R46" s="189">
        <v>93</v>
      </c>
      <c r="S46" s="189">
        <v>91</v>
      </c>
      <c r="T46" s="189">
        <v>90</v>
      </c>
      <c r="U46" s="102" t="s">
        <v>208</v>
      </c>
      <c r="V46" s="295" t="s">
        <v>1282</v>
      </c>
      <c r="W46" s="11" t="s">
        <v>202</v>
      </c>
      <c r="X46" s="387"/>
      <c r="Y46" t="s">
        <v>1573</v>
      </c>
      <c r="Z46" t="str">
        <f t="shared" si="0"/>
        <v/>
      </c>
      <c r="AA46" t="str">
        <f t="shared" si="1"/>
        <v/>
      </c>
    </row>
    <row r="47" spans="1:27" ht="39.950000000000003" customHeight="1">
      <c r="A47" s="13">
        <v>229</v>
      </c>
      <c r="B47" s="272" t="s">
        <v>684</v>
      </c>
      <c r="C47" s="191"/>
      <c r="D47" s="14" t="s">
        <v>67</v>
      </c>
      <c r="E47" s="189">
        <v>13395</v>
      </c>
      <c r="F47" s="189">
        <v>13072</v>
      </c>
      <c r="G47" s="189">
        <v>14232</v>
      </c>
      <c r="H47" s="189">
        <v>13213</v>
      </c>
      <c r="I47" s="189">
        <v>12670</v>
      </c>
      <c r="J47" s="189">
        <v>11628</v>
      </c>
      <c r="K47" s="189">
        <v>14064</v>
      </c>
      <c r="L47" s="189">
        <v>12635</v>
      </c>
      <c r="M47" s="189">
        <v>18835</v>
      </c>
      <c r="N47" s="189">
        <v>16484</v>
      </c>
      <c r="O47" s="189">
        <v>16198</v>
      </c>
      <c r="P47" s="189">
        <v>14364</v>
      </c>
      <c r="Q47" s="189">
        <v>18448</v>
      </c>
      <c r="R47" s="189">
        <v>15859</v>
      </c>
      <c r="S47" s="189">
        <v>20017</v>
      </c>
      <c r="T47" s="189">
        <v>17524</v>
      </c>
      <c r="U47" s="102" t="s">
        <v>208</v>
      </c>
      <c r="V47" s="295" t="s">
        <v>1283</v>
      </c>
      <c r="W47" s="11" t="s">
        <v>202</v>
      </c>
      <c r="X47" s="387"/>
      <c r="Y47" t="s">
        <v>1574</v>
      </c>
      <c r="Z47" t="str">
        <f t="shared" si="0"/>
        <v/>
      </c>
      <c r="AA47" t="str">
        <f t="shared" si="1"/>
        <v/>
      </c>
    </row>
    <row r="48" spans="1:27" ht="39.950000000000003" customHeight="1">
      <c r="A48" s="13">
        <v>230</v>
      </c>
      <c r="B48" s="272" t="s">
        <v>209</v>
      </c>
      <c r="C48" s="53"/>
      <c r="D48" s="54" t="s">
        <v>67</v>
      </c>
      <c r="E48" s="15">
        <v>2487</v>
      </c>
      <c r="F48" s="15">
        <v>3222</v>
      </c>
      <c r="G48" s="15">
        <v>2389</v>
      </c>
      <c r="H48" s="15">
        <v>3324</v>
      </c>
      <c r="I48" s="15">
        <v>2190</v>
      </c>
      <c r="J48" s="15">
        <v>3152</v>
      </c>
      <c r="K48" s="15">
        <v>2619</v>
      </c>
      <c r="L48" s="15">
        <v>3425</v>
      </c>
      <c r="M48" s="15">
        <v>2771</v>
      </c>
      <c r="N48" s="15">
        <v>3762</v>
      </c>
      <c r="O48" s="15">
        <v>2297</v>
      </c>
      <c r="P48" s="15">
        <v>2857</v>
      </c>
      <c r="Q48" s="15">
        <v>3000</v>
      </c>
      <c r="R48" s="15">
        <v>3187</v>
      </c>
      <c r="S48" s="15">
        <v>3820</v>
      </c>
      <c r="T48" s="15">
        <v>4753</v>
      </c>
      <c r="U48" s="102" t="s">
        <v>208</v>
      </c>
      <c r="V48" s="295" t="s">
        <v>1284</v>
      </c>
      <c r="W48" s="11" t="s">
        <v>202</v>
      </c>
      <c r="X48" s="388" t="s">
        <v>1600</v>
      </c>
      <c r="Y48" t="s">
        <v>1593</v>
      </c>
      <c r="Z48" t="str">
        <f t="shared" si="0"/>
        <v/>
      </c>
      <c r="AA48" t="str">
        <f t="shared" si="1"/>
        <v>請備註</v>
      </c>
    </row>
    <row r="49" spans="1:27" ht="29.25" customHeight="1">
      <c r="A49" s="13">
        <v>231</v>
      </c>
      <c r="B49" s="181" t="s">
        <v>685</v>
      </c>
      <c r="C49" s="53"/>
      <c r="D49" s="54" t="s">
        <v>67</v>
      </c>
      <c r="E49" s="15">
        <v>7</v>
      </c>
      <c r="F49" s="15">
        <v>5</v>
      </c>
      <c r="G49" s="15">
        <v>9</v>
      </c>
      <c r="H49" s="15">
        <v>9</v>
      </c>
      <c r="I49" s="15">
        <v>7</v>
      </c>
      <c r="J49" s="15">
        <v>5</v>
      </c>
      <c r="K49" s="15">
        <v>8</v>
      </c>
      <c r="L49" s="15">
        <v>9</v>
      </c>
      <c r="M49" s="15">
        <v>9</v>
      </c>
      <c r="N49" s="15">
        <v>13</v>
      </c>
      <c r="O49" s="15">
        <v>20</v>
      </c>
      <c r="P49" s="15">
        <v>16</v>
      </c>
      <c r="Q49" s="15">
        <v>37</v>
      </c>
      <c r="R49" s="15">
        <v>23</v>
      </c>
      <c r="S49" s="15">
        <v>22</v>
      </c>
      <c r="T49" s="15">
        <v>15</v>
      </c>
      <c r="U49" s="174" t="s">
        <v>196</v>
      </c>
      <c r="V49" s="295" t="s">
        <v>1285</v>
      </c>
      <c r="W49" s="11" t="s">
        <v>202</v>
      </c>
      <c r="X49" s="428" t="s">
        <v>1601</v>
      </c>
      <c r="Y49" t="s">
        <v>1574</v>
      </c>
      <c r="Z49" t="str">
        <f t="shared" si="0"/>
        <v/>
      </c>
      <c r="AA49" t="str">
        <f t="shared" si="1"/>
        <v>請備註</v>
      </c>
    </row>
    <row r="50" spans="1:27" ht="24.95" customHeight="1">
      <c r="A50" s="13">
        <v>232</v>
      </c>
      <c r="B50" s="181" t="s">
        <v>686</v>
      </c>
      <c r="C50" s="53"/>
      <c r="D50" s="54" t="s">
        <v>67</v>
      </c>
      <c r="E50" s="15">
        <v>62069</v>
      </c>
      <c r="F50" s="15">
        <v>48041</v>
      </c>
      <c r="G50" s="15">
        <v>48569</v>
      </c>
      <c r="H50" s="15">
        <v>32926</v>
      </c>
      <c r="I50" s="15">
        <v>46858</v>
      </c>
      <c r="J50" s="15">
        <v>33931</v>
      </c>
      <c r="K50" s="15">
        <v>75226</v>
      </c>
      <c r="L50" s="15">
        <v>64188</v>
      </c>
      <c r="M50" s="15">
        <v>72238</v>
      </c>
      <c r="N50" s="15">
        <v>55700</v>
      </c>
      <c r="O50" s="15">
        <v>69069</v>
      </c>
      <c r="P50" s="15">
        <v>53449</v>
      </c>
      <c r="Q50" s="15">
        <v>65788</v>
      </c>
      <c r="R50" s="15">
        <v>54098</v>
      </c>
      <c r="S50" s="15">
        <v>77138.916666666672</v>
      </c>
      <c r="T50" s="15">
        <v>60111.666666666664</v>
      </c>
      <c r="U50" s="174" t="s">
        <v>196</v>
      </c>
      <c r="V50" s="295" t="s">
        <v>1286</v>
      </c>
      <c r="W50" s="11" t="s">
        <v>202</v>
      </c>
      <c r="X50" s="387"/>
      <c r="Y50" t="s">
        <v>1574</v>
      </c>
      <c r="Z50" t="str">
        <f t="shared" si="0"/>
        <v/>
      </c>
      <c r="AA50" t="str">
        <f t="shared" si="1"/>
        <v/>
      </c>
    </row>
    <row r="51" spans="1:27">
      <c r="A51" s="13">
        <v>233</v>
      </c>
      <c r="B51" s="272" t="s">
        <v>687</v>
      </c>
      <c r="C51" s="53"/>
      <c r="D51" s="54" t="s">
        <v>67</v>
      </c>
      <c r="E51" s="15">
        <v>38</v>
      </c>
      <c r="F51" s="15">
        <v>63</v>
      </c>
      <c r="G51" s="15">
        <v>38</v>
      </c>
      <c r="H51" s="15">
        <v>69</v>
      </c>
      <c r="I51" s="15">
        <v>38</v>
      </c>
      <c r="J51" s="15">
        <v>66</v>
      </c>
      <c r="K51" s="15">
        <v>43</v>
      </c>
      <c r="L51" s="15">
        <v>61</v>
      </c>
      <c r="M51" s="15">
        <v>40</v>
      </c>
      <c r="N51" s="15">
        <v>59</v>
      </c>
      <c r="O51" s="15">
        <v>41</v>
      </c>
      <c r="P51" s="15">
        <v>55</v>
      </c>
      <c r="Q51" s="15">
        <v>37</v>
      </c>
      <c r="R51" s="15">
        <v>54</v>
      </c>
      <c r="S51" s="15">
        <v>45</v>
      </c>
      <c r="T51" s="15">
        <v>55</v>
      </c>
      <c r="U51" s="174" t="s">
        <v>196</v>
      </c>
      <c r="V51" s="295" t="s">
        <v>1287</v>
      </c>
      <c r="W51" s="11" t="s">
        <v>202</v>
      </c>
      <c r="X51" s="387"/>
      <c r="Y51" t="s">
        <v>1573</v>
      </c>
      <c r="Z51" t="str">
        <f t="shared" si="0"/>
        <v/>
      </c>
      <c r="AA51" t="str">
        <f t="shared" si="1"/>
        <v/>
      </c>
    </row>
    <row r="52" spans="1:27" ht="24.95" customHeight="1">
      <c r="A52" s="13">
        <v>234</v>
      </c>
      <c r="B52" s="181" t="s">
        <v>688</v>
      </c>
      <c r="C52" s="53"/>
      <c r="D52" s="14" t="s">
        <v>67</v>
      </c>
      <c r="E52" s="15">
        <v>159492</v>
      </c>
      <c r="F52" s="15">
        <v>145900</v>
      </c>
      <c r="G52" s="15">
        <v>165319</v>
      </c>
      <c r="H52" s="15">
        <v>152602</v>
      </c>
      <c r="I52" s="15">
        <v>173790</v>
      </c>
      <c r="J52" s="15">
        <v>160422</v>
      </c>
      <c r="K52" s="15">
        <v>172485</v>
      </c>
      <c r="L52" s="15">
        <v>179525</v>
      </c>
      <c r="M52" s="15">
        <v>191401</v>
      </c>
      <c r="N52" s="15">
        <v>183749</v>
      </c>
      <c r="O52" s="15">
        <v>209627</v>
      </c>
      <c r="P52" s="15">
        <v>185895</v>
      </c>
      <c r="Q52" s="15">
        <v>213106</v>
      </c>
      <c r="R52" s="15">
        <v>204749</v>
      </c>
      <c r="S52" s="15">
        <v>225409</v>
      </c>
      <c r="T52" s="15">
        <v>214842</v>
      </c>
      <c r="U52" s="102" t="s">
        <v>208</v>
      </c>
      <c r="V52" s="295" t="s">
        <v>1288</v>
      </c>
      <c r="W52" s="11" t="s">
        <v>202</v>
      </c>
      <c r="X52" s="387"/>
      <c r="Y52" t="s">
        <v>1574</v>
      </c>
      <c r="Z52" t="str">
        <f t="shared" si="0"/>
        <v/>
      </c>
      <c r="AA52" t="str">
        <f t="shared" si="1"/>
        <v/>
      </c>
    </row>
    <row r="53" spans="1:27">
      <c r="A53" s="13">
        <v>235</v>
      </c>
      <c r="B53" s="181" t="s">
        <v>689</v>
      </c>
      <c r="C53" s="53"/>
      <c r="D53" s="14" t="s">
        <v>67</v>
      </c>
      <c r="E53" s="15">
        <v>7</v>
      </c>
      <c r="F53" s="15">
        <v>11</v>
      </c>
      <c r="G53" s="15">
        <v>7</v>
      </c>
      <c r="H53" s="15">
        <v>12</v>
      </c>
      <c r="I53" s="15">
        <v>7</v>
      </c>
      <c r="J53" s="15">
        <v>12</v>
      </c>
      <c r="K53" s="15">
        <v>8</v>
      </c>
      <c r="L53" s="15">
        <v>11</v>
      </c>
      <c r="M53" s="15">
        <v>10</v>
      </c>
      <c r="N53" s="15">
        <v>9</v>
      </c>
      <c r="O53" s="15">
        <v>9</v>
      </c>
      <c r="P53" s="15">
        <v>10</v>
      </c>
      <c r="Q53" s="15">
        <v>6</v>
      </c>
      <c r="R53" s="15">
        <v>13</v>
      </c>
      <c r="S53" s="15">
        <v>8</v>
      </c>
      <c r="T53" s="15">
        <v>11</v>
      </c>
      <c r="U53" s="102" t="s">
        <v>207</v>
      </c>
      <c r="V53" s="295" t="s">
        <v>1289</v>
      </c>
      <c r="W53" s="11" t="s">
        <v>202</v>
      </c>
      <c r="X53" s="387"/>
      <c r="Y53" t="s">
        <v>1574</v>
      </c>
      <c r="Z53" t="str">
        <f t="shared" si="0"/>
        <v/>
      </c>
      <c r="AA53" t="str">
        <f t="shared" si="1"/>
        <v/>
      </c>
    </row>
    <row r="54" spans="1:27" ht="24.95" customHeight="1">
      <c r="A54" s="13">
        <v>236</v>
      </c>
      <c r="B54" s="262" t="s">
        <v>690</v>
      </c>
      <c r="C54" s="53"/>
      <c r="D54" s="54" t="s">
        <v>67</v>
      </c>
      <c r="E54" s="183">
        <v>193871</v>
      </c>
      <c r="F54" s="183">
        <v>194764</v>
      </c>
      <c r="G54" s="183">
        <v>207965</v>
      </c>
      <c r="H54" s="183">
        <v>205675</v>
      </c>
      <c r="I54" s="183">
        <v>211174</v>
      </c>
      <c r="J54" s="183">
        <v>205302</v>
      </c>
      <c r="K54" s="15">
        <v>241660</v>
      </c>
      <c r="L54" s="15">
        <v>236907</v>
      </c>
      <c r="M54" s="15">
        <v>211172</v>
      </c>
      <c r="N54" s="15">
        <v>211658</v>
      </c>
      <c r="O54" s="15">
        <v>187371</v>
      </c>
      <c r="P54" s="15">
        <v>178913</v>
      </c>
      <c r="Q54" s="15">
        <v>198530</v>
      </c>
      <c r="R54" s="15">
        <v>185975</v>
      </c>
      <c r="S54" s="15">
        <f>187548+21746</f>
        <v>209294</v>
      </c>
      <c r="T54" s="94">
        <f>160088+30492</f>
        <v>190580</v>
      </c>
      <c r="U54" s="102" t="s">
        <v>208</v>
      </c>
      <c r="V54" s="295" t="s">
        <v>1290</v>
      </c>
      <c r="W54" s="11" t="s">
        <v>202</v>
      </c>
      <c r="X54" s="387"/>
      <c r="Y54" t="s">
        <v>1594</v>
      </c>
      <c r="Z54" t="str">
        <f t="shared" si="0"/>
        <v/>
      </c>
      <c r="AA54" t="str">
        <f t="shared" si="1"/>
        <v/>
      </c>
    </row>
    <row r="55" spans="1:27" ht="24.95" customHeight="1">
      <c r="A55" s="13">
        <v>237</v>
      </c>
      <c r="B55" s="262" t="s">
        <v>691</v>
      </c>
      <c r="C55" s="53"/>
      <c r="D55" s="14" t="s">
        <v>67</v>
      </c>
      <c r="E55" s="15">
        <v>159</v>
      </c>
      <c r="F55" s="15">
        <v>175</v>
      </c>
      <c r="G55" s="15">
        <v>279</v>
      </c>
      <c r="H55" s="15">
        <v>325</v>
      </c>
      <c r="I55" s="15">
        <v>159</v>
      </c>
      <c r="J55" s="15">
        <v>168</v>
      </c>
      <c r="K55" s="15">
        <v>90</v>
      </c>
      <c r="L55" s="15">
        <v>97</v>
      </c>
      <c r="M55" s="15">
        <v>132</v>
      </c>
      <c r="N55" s="15">
        <v>148</v>
      </c>
      <c r="O55" s="15">
        <v>102</v>
      </c>
      <c r="P55" s="15">
        <v>114</v>
      </c>
      <c r="Q55" s="15">
        <v>129</v>
      </c>
      <c r="R55" s="15">
        <v>152</v>
      </c>
      <c r="S55" s="15">
        <f>45+93</f>
        <v>138</v>
      </c>
      <c r="T55" s="15">
        <f>57+117</f>
        <v>174</v>
      </c>
      <c r="U55" s="102" t="s">
        <v>207</v>
      </c>
      <c r="V55" s="295" t="s">
        <v>1291</v>
      </c>
      <c r="W55" s="70" t="s">
        <v>202</v>
      </c>
      <c r="X55" s="387"/>
      <c r="Y55" t="s">
        <v>1594</v>
      </c>
      <c r="Z55" t="str">
        <f t="shared" si="0"/>
        <v/>
      </c>
      <c r="AA55" t="str">
        <f t="shared" si="1"/>
        <v/>
      </c>
    </row>
    <row r="56" spans="1:27" ht="27.75" customHeight="1">
      <c r="A56" s="13">
        <v>238</v>
      </c>
      <c r="B56" s="181" t="s">
        <v>692</v>
      </c>
      <c r="C56" s="53"/>
      <c r="D56" s="14" t="s">
        <v>67</v>
      </c>
      <c r="E56" s="15">
        <v>51489</v>
      </c>
      <c r="F56" s="15">
        <v>12872</v>
      </c>
      <c r="G56" s="15">
        <v>44750</v>
      </c>
      <c r="H56" s="15">
        <v>11187</v>
      </c>
      <c r="I56" s="15">
        <v>26799</v>
      </c>
      <c r="J56" s="15">
        <v>17866</v>
      </c>
      <c r="K56" s="15">
        <v>25000</v>
      </c>
      <c r="L56" s="15">
        <v>13463</v>
      </c>
      <c r="M56" s="15">
        <v>19272</v>
      </c>
      <c r="N56" s="15">
        <v>8260</v>
      </c>
      <c r="O56" s="15">
        <v>37340</v>
      </c>
      <c r="P56" s="15">
        <v>16003</v>
      </c>
      <c r="Q56" s="15">
        <v>45789</v>
      </c>
      <c r="R56" s="15">
        <v>19352</v>
      </c>
      <c r="S56" s="15">
        <v>24186</v>
      </c>
      <c r="T56" s="15">
        <v>15659</v>
      </c>
      <c r="U56" s="102" t="s">
        <v>208</v>
      </c>
      <c r="V56" s="295" t="s">
        <v>1292</v>
      </c>
      <c r="W56" s="11" t="s">
        <v>202</v>
      </c>
      <c r="X56" s="428" t="s">
        <v>1602</v>
      </c>
      <c r="Y56" t="s">
        <v>1574</v>
      </c>
      <c r="Z56" t="str">
        <f t="shared" si="0"/>
        <v/>
      </c>
      <c r="AA56" t="str">
        <f t="shared" si="1"/>
        <v>請備註</v>
      </c>
    </row>
    <row r="57" spans="1:27">
      <c r="A57" s="13">
        <v>239</v>
      </c>
      <c r="B57" s="181" t="s">
        <v>693</v>
      </c>
      <c r="C57" s="53"/>
      <c r="D57" s="14" t="s">
        <v>67</v>
      </c>
      <c r="E57" s="15">
        <v>126</v>
      </c>
      <c r="F57" s="15">
        <v>185</v>
      </c>
      <c r="G57" s="15">
        <v>131</v>
      </c>
      <c r="H57" s="15">
        <v>181</v>
      </c>
      <c r="I57" s="15">
        <v>136</v>
      </c>
      <c r="J57" s="15">
        <v>177</v>
      </c>
      <c r="K57" s="15">
        <v>137</v>
      </c>
      <c r="L57" s="15">
        <v>172</v>
      </c>
      <c r="M57" s="15">
        <v>133</v>
      </c>
      <c r="N57" s="15">
        <v>159</v>
      </c>
      <c r="O57" s="15">
        <v>137</v>
      </c>
      <c r="P57" s="15">
        <v>153</v>
      </c>
      <c r="Q57" s="15">
        <v>139</v>
      </c>
      <c r="R57" s="15">
        <v>147</v>
      </c>
      <c r="S57" s="15">
        <v>136</v>
      </c>
      <c r="T57" s="15">
        <v>145</v>
      </c>
      <c r="U57" s="102" t="s">
        <v>208</v>
      </c>
      <c r="V57" s="295" t="s">
        <v>1293</v>
      </c>
      <c r="W57" s="11" t="s">
        <v>202</v>
      </c>
      <c r="X57" s="387"/>
      <c r="Y57" t="s">
        <v>1573</v>
      </c>
      <c r="Z57" t="str">
        <f t="shared" si="0"/>
        <v/>
      </c>
      <c r="AA57" t="str">
        <f t="shared" si="1"/>
        <v/>
      </c>
    </row>
    <row r="58" spans="1:27">
      <c r="A58" s="13">
        <v>240</v>
      </c>
      <c r="B58" s="181" t="s">
        <v>694</v>
      </c>
      <c r="C58" s="53"/>
      <c r="D58" s="14" t="s">
        <v>67</v>
      </c>
      <c r="E58" s="15">
        <v>5</v>
      </c>
      <c r="F58" s="15">
        <v>5</v>
      </c>
      <c r="G58" s="15">
        <v>1</v>
      </c>
      <c r="H58" s="15">
        <v>9</v>
      </c>
      <c r="I58" s="15">
        <v>3</v>
      </c>
      <c r="J58" s="15">
        <v>7</v>
      </c>
      <c r="K58" s="15">
        <v>2</v>
      </c>
      <c r="L58" s="15">
        <v>8</v>
      </c>
      <c r="M58" s="15">
        <v>4</v>
      </c>
      <c r="N58" s="15">
        <v>6</v>
      </c>
      <c r="O58" s="15">
        <v>4</v>
      </c>
      <c r="P58" s="15">
        <v>4</v>
      </c>
      <c r="Q58" s="15">
        <v>0</v>
      </c>
      <c r="R58" s="15">
        <v>0</v>
      </c>
      <c r="S58" s="15">
        <v>0</v>
      </c>
      <c r="T58" s="15">
        <v>0</v>
      </c>
      <c r="U58" s="102" t="s">
        <v>208</v>
      </c>
      <c r="V58" s="295" t="s">
        <v>1294</v>
      </c>
      <c r="W58" s="11" t="s">
        <v>202</v>
      </c>
      <c r="X58" s="387"/>
      <c r="Y58" t="s">
        <v>1573</v>
      </c>
      <c r="Z58" t="str">
        <f t="shared" si="0"/>
        <v/>
      </c>
      <c r="AA58" t="e">
        <f t="shared" si="1"/>
        <v>#DIV/0!</v>
      </c>
    </row>
    <row r="59" spans="1:27" ht="24.95" customHeight="1">
      <c r="A59" s="13">
        <v>241</v>
      </c>
      <c r="B59" s="181" t="s">
        <v>695</v>
      </c>
      <c r="C59" s="53"/>
      <c r="D59" s="14" t="s">
        <v>67</v>
      </c>
      <c r="E59" s="15">
        <v>0</v>
      </c>
      <c r="F59" s="15">
        <v>1</v>
      </c>
      <c r="G59" s="15">
        <v>0</v>
      </c>
      <c r="H59" s="15">
        <v>1</v>
      </c>
      <c r="I59" s="15">
        <v>0</v>
      </c>
      <c r="J59" s="15">
        <v>0</v>
      </c>
      <c r="K59" s="15">
        <v>0</v>
      </c>
      <c r="L59" s="15">
        <v>2</v>
      </c>
      <c r="M59" s="15">
        <v>0</v>
      </c>
      <c r="N59" s="15">
        <v>4</v>
      </c>
      <c r="O59" s="15">
        <v>0</v>
      </c>
      <c r="P59" s="15">
        <v>1</v>
      </c>
      <c r="Q59" s="15">
        <v>1</v>
      </c>
      <c r="R59" s="15">
        <v>0</v>
      </c>
      <c r="S59" s="15" t="s">
        <v>159</v>
      </c>
      <c r="T59" s="15" t="s">
        <v>159</v>
      </c>
      <c r="U59" s="102" t="s">
        <v>208</v>
      </c>
      <c r="V59" s="295" t="s">
        <v>1295</v>
      </c>
      <c r="W59" s="11" t="s">
        <v>202</v>
      </c>
      <c r="X59" s="387"/>
      <c r="Y59" t="s">
        <v>1593</v>
      </c>
      <c r="Z59" t="str">
        <f t="shared" si="0"/>
        <v>請確認</v>
      </c>
      <c r="AA59" t="str">
        <f t="shared" si="1"/>
        <v/>
      </c>
    </row>
    <row r="60" spans="1:27">
      <c r="A60" s="13">
        <v>242</v>
      </c>
      <c r="B60" s="181" t="s">
        <v>696</v>
      </c>
      <c r="C60" s="53"/>
      <c r="D60" s="14" t="s">
        <v>67</v>
      </c>
      <c r="E60" s="15">
        <v>35</v>
      </c>
      <c r="F60" s="15">
        <v>54</v>
      </c>
      <c r="G60" s="15">
        <v>38</v>
      </c>
      <c r="H60" s="15">
        <v>56</v>
      </c>
      <c r="I60" s="15">
        <v>38</v>
      </c>
      <c r="J60" s="15">
        <v>60</v>
      </c>
      <c r="K60" s="15">
        <v>37</v>
      </c>
      <c r="L60" s="15">
        <v>60</v>
      </c>
      <c r="M60" s="15">
        <v>36</v>
      </c>
      <c r="N60" s="15">
        <v>57</v>
      </c>
      <c r="O60" s="15">
        <v>36</v>
      </c>
      <c r="P60" s="15">
        <v>66</v>
      </c>
      <c r="Q60" s="15">
        <v>35</v>
      </c>
      <c r="R60" s="15">
        <v>61</v>
      </c>
      <c r="S60" s="15">
        <v>38</v>
      </c>
      <c r="T60" s="15">
        <v>66</v>
      </c>
      <c r="U60" s="102" t="s">
        <v>208</v>
      </c>
      <c r="V60" s="295" t="s">
        <v>1296</v>
      </c>
      <c r="W60" s="11" t="s">
        <v>202</v>
      </c>
      <c r="X60" s="387"/>
      <c r="Y60" t="s">
        <v>1592</v>
      </c>
      <c r="Z60" t="str">
        <f t="shared" si="0"/>
        <v/>
      </c>
      <c r="AA60" t="str">
        <f t="shared" si="1"/>
        <v/>
      </c>
    </row>
    <row r="61" spans="1:27" ht="24.95" customHeight="1">
      <c r="A61" s="13">
        <v>243</v>
      </c>
      <c r="B61" s="181" t="s">
        <v>697</v>
      </c>
      <c r="C61" s="53"/>
      <c r="D61" s="14" t="s">
        <v>67</v>
      </c>
      <c r="E61" s="15">
        <v>9</v>
      </c>
      <c r="F61" s="15">
        <v>14</v>
      </c>
      <c r="G61" s="15">
        <v>10</v>
      </c>
      <c r="H61" s="15">
        <v>13</v>
      </c>
      <c r="I61" s="15">
        <v>10</v>
      </c>
      <c r="J61" s="15">
        <v>13</v>
      </c>
      <c r="K61" s="15">
        <v>11</v>
      </c>
      <c r="L61" s="15">
        <v>12</v>
      </c>
      <c r="M61" s="15">
        <v>12</v>
      </c>
      <c r="N61" s="15">
        <v>11</v>
      </c>
      <c r="O61" s="15">
        <v>11</v>
      </c>
      <c r="P61" s="15">
        <v>12</v>
      </c>
      <c r="Q61" s="15">
        <v>10</v>
      </c>
      <c r="R61" s="15">
        <v>13</v>
      </c>
      <c r="S61" s="15">
        <v>8</v>
      </c>
      <c r="T61" s="15">
        <v>15</v>
      </c>
      <c r="U61" s="102" t="s">
        <v>207</v>
      </c>
      <c r="V61" s="295" t="s">
        <v>1297</v>
      </c>
      <c r="W61" s="11" t="s">
        <v>202</v>
      </c>
      <c r="X61" s="387"/>
      <c r="Y61" t="s">
        <v>1593</v>
      </c>
      <c r="Z61" t="str">
        <f t="shared" si="0"/>
        <v/>
      </c>
      <c r="AA61" t="str">
        <f t="shared" si="1"/>
        <v/>
      </c>
    </row>
    <row r="62" spans="1:27" ht="24.95" customHeight="1">
      <c r="A62" s="13">
        <v>244</v>
      </c>
      <c r="B62" s="181" t="s">
        <v>698</v>
      </c>
      <c r="C62" s="53"/>
      <c r="D62" s="14" t="s">
        <v>699</v>
      </c>
      <c r="E62" s="15">
        <v>0</v>
      </c>
      <c r="F62" s="15">
        <v>0</v>
      </c>
      <c r="G62" s="15">
        <v>0</v>
      </c>
      <c r="H62" s="15">
        <v>0</v>
      </c>
      <c r="I62" s="15">
        <v>236534</v>
      </c>
      <c r="J62" s="15">
        <v>361170</v>
      </c>
      <c r="K62" s="15">
        <v>234591</v>
      </c>
      <c r="L62" s="15">
        <v>358273</v>
      </c>
      <c r="M62" s="15">
        <v>231350</v>
      </c>
      <c r="N62" s="15">
        <v>353599</v>
      </c>
      <c r="O62" s="15">
        <v>229399</v>
      </c>
      <c r="P62" s="15">
        <v>349791</v>
      </c>
      <c r="Q62" s="15">
        <v>226757</v>
      </c>
      <c r="R62" s="15">
        <v>343877</v>
      </c>
      <c r="S62" s="15">
        <v>227562</v>
      </c>
      <c r="T62" s="15">
        <v>343365</v>
      </c>
      <c r="U62" s="102"/>
      <c r="V62" s="295" t="s">
        <v>1298</v>
      </c>
      <c r="W62" s="11" t="s">
        <v>202</v>
      </c>
      <c r="X62" s="387"/>
      <c r="Y62" t="s">
        <v>1589</v>
      </c>
      <c r="Z62" t="str">
        <f t="shared" si="0"/>
        <v/>
      </c>
      <c r="AA62" t="str">
        <f t="shared" si="1"/>
        <v/>
      </c>
    </row>
    <row r="63" spans="1:27" ht="24.95" hidden="1" customHeight="1">
      <c r="A63" s="420">
        <v>245</v>
      </c>
      <c r="B63" s="181" t="s">
        <v>700</v>
      </c>
      <c r="C63" s="53"/>
      <c r="D63" s="14" t="s">
        <v>409</v>
      </c>
      <c r="E63" s="15">
        <v>4714</v>
      </c>
      <c r="F63" s="15">
        <v>8893</v>
      </c>
      <c r="G63" s="15">
        <v>4840</v>
      </c>
      <c r="H63" s="15">
        <v>9319</v>
      </c>
      <c r="I63" s="15">
        <v>4887</v>
      </c>
      <c r="J63" s="15">
        <v>9800</v>
      </c>
      <c r="K63" s="15">
        <v>5074</v>
      </c>
      <c r="L63" s="15">
        <v>10261</v>
      </c>
      <c r="M63" s="15">
        <v>4552</v>
      </c>
      <c r="N63" s="15">
        <v>9452</v>
      </c>
      <c r="O63" s="15">
        <v>4511</v>
      </c>
      <c r="P63" s="15">
        <v>9408</v>
      </c>
      <c r="Q63" s="15">
        <v>4400</v>
      </c>
      <c r="R63" s="15">
        <v>9421</v>
      </c>
      <c r="S63" s="15"/>
      <c r="T63" s="15"/>
      <c r="U63" s="102"/>
      <c r="V63" s="295" t="s">
        <v>1299</v>
      </c>
      <c r="W63" s="11" t="s">
        <v>210</v>
      </c>
      <c r="X63" s="387"/>
      <c r="Z63" t="str">
        <f t="shared" si="0"/>
        <v/>
      </c>
      <c r="AA63" t="str">
        <f t="shared" si="1"/>
        <v/>
      </c>
    </row>
    <row r="64" spans="1:27" ht="39.950000000000003" customHeight="1">
      <c r="A64" s="13">
        <v>246</v>
      </c>
      <c r="B64" s="181" t="s">
        <v>701</v>
      </c>
      <c r="C64" s="53"/>
      <c r="D64" s="14" t="s">
        <v>409</v>
      </c>
      <c r="E64" s="15">
        <v>514</v>
      </c>
      <c r="F64" s="15">
        <v>778</v>
      </c>
      <c r="G64" s="15">
        <v>543</v>
      </c>
      <c r="H64" s="15">
        <v>807</v>
      </c>
      <c r="I64" s="15">
        <v>442</v>
      </c>
      <c r="J64" s="15">
        <v>748</v>
      </c>
      <c r="K64" s="15">
        <v>442</v>
      </c>
      <c r="L64" s="15">
        <v>737</v>
      </c>
      <c r="M64" s="15">
        <v>453</v>
      </c>
      <c r="N64" s="15">
        <v>752</v>
      </c>
      <c r="O64" s="15">
        <v>444</v>
      </c>
      <c r="P64" s="15">
        <v>749</v>
      </c>
      <c r="Q64" s="15">
        <v>443</v>
      </c>
      <c r="R64" s="15">
        <v>766</v>
      </c>
      <c r="S64" s="15">
        <v>468</v>
      </c>
      <c r="T64" s="15">
        <v>760</v>
      </c>
      <c r="U64" s="102"/>
      <c r="V64" s="295" t="s">
        <v>1300</v>
      </c>
      <c r="W64" s="11" t="s">
        <v>202</v>
      </c>
      <c r="X64" s="387"/>
      <c r="Y64" t="s">
        <v>1593</v>
      </c>
      <c r="Z64" t="str">
        <f t="shared" si="0"/>
        <v/>
      </c>
      <c r="AA64" t="str">
        <f t="shared" si="1"/>
        <v/>
      </c>
    </row>
    <row r="65" spans="1:27" ht="27.75" customHeight="1">
      <c r="A65" s="13">
        <v>247</v>
      </c>
      <c r="B65" s="181" t="s">
        <v>702</v>
      </c>
      <c r="C65" s="53"/>
      <c r="D65" s="14"/>
      <c r="E65" s="15">
        <v>82</v>
      </c>
      <c r="F65" s="15">
        <v>48</v>
      </c>
      <c r="G65" s="15">
        <v>98</v>
      </c>
      <c r="H65" s="15">
        <v>61</v>
      </c>
      <c r="I65" s="15">
        <v>137</v>
      </c>
      <c r="J65" s="15">
        <v>67</v>
      </c>
      <c r="K65" s="15"/>
      <c r="L65" s="15"/>
      <c r="M65" s="15"/>
      <c r="N65" s="15"/>
      <c r="O65" s="15"/>
      <c r="P65" s="15"/>
      <c r="Q65" s="15"/>
      <c r="R65" s="15"/>
      <c r="S65" s="15"/>
      <c r="T65" s="15"/>
      <c r="U65" s="102"/>
      <c r="V65" s="295"/>
      <c r="W65" s="11" t="s">
        <v>202</v>
      </c>
      <c r="X65" s="428" t="s">
        <v>1603</v>
      </c>
      <c r="Y65" t="s">
        <v>1574</v>
      </c>
      <c r="Z65" t="str">
        <f t="shared" si="0"/>
        <v/>
      </c>
      <c r="AA65" t="str">
        <f t="shared" si="1"/>
        <v/>
      </c>
    </row>
    <row r="66" spans="1:27" ht="63" customHeight="1">
      <c r="A66" s="13"/>
      <c r="B66" s="272" t="s">
        <v>703</v>
      </c>
      <c r="C66" s="53"/>
      <c r="D66" s="14" t="s">
        <v>409</v>
      </c>
      <c r="E66" s="15">
        <v>1</v>
      </c>
      <c r="F66" s="15">
        <v>0</v>
      </c>
      <c r="G66" s="15">
        <v>1</v>
      </c>
      <c r="H66" s="15">
        <v>0</v>
      </c>
      <c r="I66" s="15">
        <v>2</v>
      </c>
      <c r="J66" s="15">
        <v>0</v>
      </c>
      <c r="K66" s="15">
        <v>5</v>
      </c>
      <c r="L66" s="15">
        <v>0</v>
      </c>
      <c r="M66" s="15">
        <v>4</v>
      </c>
      <c r="N66" s="15">
        <v>0</v>
      </c>
      <c r="O66" s="15">
        <v>4</v>
      </c>
      <c r="P66" s="15">
        <v>3</v>
      </c>
      <c r="Q66" s="15">
        <v>16</v>
      </c>
      <c r="R66" s="15">
        <v>4</v>
      </c>
      <c r="S66" s="15">
        <v>26</v>
      </c>
      <c r="T66" s="15">
        <v>16</v>
      </c>
      <c r="U66" s="102"/>
      <c r="V66" s="295" t="s">
        <v>1301</v>
      </c>
      <c r="W66" s="11" t="s">
        <v>202</v>
      </c>
      <c r="X66" s="428" t="s">
        <v>1604</v>
      </c>
      <c r="Y66" t="s">
        <v>1574</v>
      </c>
      <c r="Z66" t="str">
        <f t="shared" si="0"/>
        <v/>
      </c>
      <c r="AA66" t="str">
        <f t="shared" si="1"/>
        <v>請備註</v>
      </c>
    </row>
    <row r="67" spans="1:27" ht="54" customHeight="1">
      <c r="A67" s="13"/>
      <c r="B67" s="272" t="s">
        <v>704</v>
      </c>
      <c r="C67" s="53"/>
      <c r="D67" s="14" t="s">
        <v>409</v>
      </c>
      <c r="E67" s="15">
        <v>81</v>
      </c>
      <c r="F67" s="15">
        <v>48</v>
      </c>
      <c r="G67" s="15">
        <v>97</v>
      </c>
      <c r="H67" s="15">
        <v>61</v>
      </c>
      <c r="I67" s="15">
        <v>135</v>
      </c>
      <c r="J67" s="15">
        <v>67</v>
      </c>
      <c r="K67" s="15">
        <v>162</v>
      </c>
      <c r="L67" s="15">
        <v>88</v>
      </c>
      <c r="M67" s="15">
        <v>204</v>
      </c>
      <c r="N67" s="15">
        <v>115</v>
      </c>
      <c r="O67" s="15">
        <v>330</v>
      </c>
      <c r="P67" s="15">
        <v>183</v>
      </c>
      <c r="Q67" s="15">
        <v>487</v>
      </c>
      <c r="R67" s="15">
        <v>275</v>
      </c>
      <c r="S67" s="15">
        <v>633</v>
      </c>
      <c r="T67" s="15">
        <v>388</v>
      </c>
      <c r="U67" s="102"/>
      <c r="V67" s="295" t="s">
        <v>1302</v>
      </c>
      <c r="W67" s="11" t="s">
        <v>202</v>
      </c>
      <c r="X67" s="428" t="s">
        <v>1605</v>
      </c>
      <c r="Y67" t="s">
        <v>1574</v>
      </c>
      <c r="Z67" t="str">
        <f t="shared" si="0"/>
        <v/>
      </c>
      <c r="AA67" t="str">
        <f t="shared" si="1"/>
        <v>請備註</v>
      </c>
    </row>
    <row r="68" spans="1:27" ht="24.95" customHeight="1">
      <c r="A68" s="13">
        <v>248</v>
      </c>
      <c r="B68" s="181" t="s">
        <v>705</v>
      </c>
      <c r="C68" s="53"/>
      <c r="D68" s="14" t="s">
        <v>67</v>
      </c>
      <c r="E68" s="192">
        <v>4975</v>
      </c>
      <c r="F68" s="192">
        <v>6701</v>
      </c>
      <c r="G68" s="192">
        <v>5056</v>
      </c>
      <c r="H68" s="192">
        <v>6812</v>
      </c>
      <c r="I68" s="192">
        <v>5085</v>
      </c>
      <c r="J68" s="192">
        <v>6821</v>
      </c>
      <c r="K68" s="192">
        <v>5732</v>
      </c>
      <c r="L68" s="192">
        <v>8641</v>
      </c>
      <c r="M68" s="192">
        <v>5917</v>
      </c>
      <c r="N68" s="192">
        <v>8889</v>
      </c>
      <c r="O68" s="192">
        <v>5816</v>
      </c>
      <c r="P68" s="192">
        <v>8366</v>
      </c>
      <c r="Q68" s="192">
        <v>5845</v>
      </c>
      <c r="R68" s="192">
        <v>8457</v>
      </c>
      <c r="S68" s="192">
        <v>5953</v>
      </c>
      <c r="T68" s="192">
        <v>8501</v>
      </c>
      <c r="U68" s="102" t="s">
        <v>208</v>
      </c>
      <c r="V68" s="295" t="s">
        <v>1303</v>
      </c>
      <c r="W68" s="11" t="s">
        <v>202</v>
      </c>
      <c r="X68" s="387"/>
      <c r="Y68" t="s">
        <v>1593</v>
      </c>
      <c r="Z68" t="str">
        <f t="shared" si="0"/>
        <v/>
      </c>
      <c r="AA68" t="str">
        <f t="shared" si="1"/>
        <v/>
      </c>
    </row>
    <row r="69" spans="1:27">
      <c r="A69" s="13">
        <v>249</v>
      </c>
      <c r="B69" s="181" t="s">
        <v>706</v>
      </c>
      <c r="C69" s="53"/>
      <c r="D69" s="14" t="s">
        <v>67</v>
      </c>
      <c r="E69" s="192">
        <v>18</v>
      </c>
      <c r="F69" s="192">
        <v>2</v>
      </c>
      <c r="G69" s="192">
        <v>19</v>
      </c>
      <c r="H69" s="192">
        <v>3</v>
      </c>
      <c r="I69" s="192">
        <v>13</v>
      </c>
      <c r="J69" s="192">
        <v>2</v>
      </c>
      <c r="K69" s="192">
        <v>15</v>
      </c>
      <c r="L69" s="192">
        <v>3</v>
      </c>
      <c r="M69" s="192">
        <v>15</v>
      </c>
      <c r="N69" s="192">
        <v>3</v>
      </c>
      <c r="O69" s="192">
        <v>16</v>
      </c>
      <c r="P69" s="192">
        <v>3</v>
      </c>
      <c r="Q69" s="192">
        <v>17</v>
      </c>
      <c r="R69" s="192">
        <v>3</v>
      </c>
      <c r="S69" s="192">
        <v>16</v>
      </c>
      <c r="T69" s="192">
        <v>4</v>
      </c>
      <c r="U69" s="102" t="s">
        <v>208</v>
      </c>
      <c r="V69" s="295" t="s">
        <v>1304</v>
      </c>
      <c r="W69" s="11" t="s">
        <v>202</v>
      </c>
      <c r="X69" s="387"/>
      <c r="Y69" t="s">
        <v>1593</v>
      </c>
      <c r="Z69" t="str">
        <f t="shared" si="0"/>
        <v/>
      </c>
      <c r="AA69" t="str">
        <f t="shared" si="1"/>
        <v/>
      </c>
    </row>
    <row r="70" spans="1:27">
      <c r="A70" s="13">
        <v>250</v>
      </c>
      <c r="B70" s="181" t="s">
        <v>707</v>
      </c>
      <c r="C70" s="53"/>
      <c r="D70" s="14" t="s">
        <v>67</v>
      </c>
      <c r="E70" s="192">
        <v>1869</v>
      </c>
      <c r="F70" s="192">
        <v>1809</v>
      </c>
      <c r="G70" s="192">
        <v>2131</v>
      </c>
      <c r="H70" s="192">
        <v>2065</v>
      </c>
      <c r="I70" s="192">
        <v>2011</v>
      </c>
      <c r="J70" s="192">
        <v>1931</v>
      </c>
      <c r="K70" s="192">
        <v>1110</v>
      </c>
      <c r="L70" s="192">
        <v>909</v>
      </c>
      <c r="M70" s="192">
        <v>906</v>
      </c>
      <c r="N70" s="192">
        <v>960</v>
      </c>
      <c r="O70" s="192">
        <v>838</v>
      </c>
      <c r="P70" s="192">
        <v>911</v>
      </c>
      <c r="Q70" s="192">
        <v>955</v>
      </c>
      <c r="R70" s="192">
        <v>1010</v>
      </c>
      <c r="S70" s="192">
        <v>1005</v>
      </c>
      <c r="T70" s="192">
        <v>1034</v>
      </c>
      <c r="U70" s="102" t="s">
        <v>208</v>
      </c>
      <c r="V70" s="295" t="s">
        <v>1305</v>
      </c>
      <c r="W70" s="11" t="s">
        <v>202</v>
      </c>
      <c r="X70" s="387"/>
      <c r="Y70" t="s">
        <v>1593</v>
      </c>
      <c r="Z70" t="str">
        <f t="shared" ref="Z70:Z93" si="2">IF(ISBLANK(S70),"",IF(IF(Q70&lt;=R70,1,-1)*IF(S70&lt;=T70,1,-1)&lt;0,"請確認",""))</f>
        <v/>
      </c>
      <c r="AA70" t="str">
        <f t="shared" ref="AA70:AA93" si="3">IF(OR(ISBLANK(T70),ISBLANK(S70),ISTEXT(T70),ISTEXT(S70)),"",IF(OR((S70+T70)/(Q70+R70)&gt;1.3,(S70+T70)/(Q70+R70)&lt;0.7),"請備註",""))</f>
        <v/>
      </c>
    </row>
    <row r="71" spans="1:27" ht="24.95" customHeight="1">
      <c r="A71" s="13">
        <v>251</v>
      </c>
      <c r="B71" s="181" t="s">
        <v>708</v>
      </c>
      <c r="C71" s="53"/>
      <c r="D71" s="14" t="s">
        <v>67</v>
      </c>
      <c r="E71" s="192">
        <v>1189</v>
      </c>
      <c r="F71" s="192">
        <v>1690</v>
      </c>
      <c r="G71" s="192">
        <v>1299</v>
      </c>
      <c r="H71" s="192">
        <v>1792</v>
      </c>
      <c r="I71" s="192">
        <v>1359</v>
      </c>
      <c r="J71" s="192">
        <v>1878</v>
      </c>
      <c r="K71" s="192">
        <v>1356</v>
      </c>
      <c r="L71" s="192">
        <v>1881</v>
      </c>
      <c r="M71" s="192">
        <v>1435</v>
      </c>
      <c r="N71" s="192">
        <v>1991</v>
      </c>
      <c r="O71" s="192">
        <v>1686</v>
      </c>
      <c r="P71" s="192">
        <v>2230</v>
      </c>
      <c r="Q71" s="192">
        <v>2195</v>
      </c>
      <c r="R71" s="192">
        <v>2670</v>
      </c>
      <c r="S71" s="192">
        <v>2439</v>
      </c>
      <c r="T71" s="192">
        <v>2885</v>
      </c>
      <c r="U71" s="102" t="s">
        <v>208</v>
      </c>
      <c r="V71" s="295" t="s">
        <v>1306</v>
      </c>
      <c r="W71" s="11" t="s">
        <v>202</v>
      </c>
      <c r="X71" s="387"/>
      <c r="Y71" t="s">
        <v>1593</v>
      </c>
      <c r="Z71" t="str">
        <f t="shared" si="2"/>
        <v/>
      </c>
      <c r="AA71" t="str">
        <f t="shared" si="3"/>
        <v/>
      </c>
    </row>
    <row r="72" spans="1:27" ht="24.95" customHeight="1">
      <c r="A72" s="13">
        <v>252</v>
      </c>
      <c r="B72" s="181" t="s">
        <v>709</v>
      </c>
      <c r="C72" s="53"/>
      <c r="D72" s="14" t="s">
        <v>67</v>
      </c>
      <c r="E72" s="192">
        <v>9</v>
      </c>
      <c r="F72" s="192">
        <v>1</v>
      </c>
      <c r="G72" s="192">
        <v>9</v>
      </c>
      <c r="H72" s="192">
        <v>1</v>
      </c>
      <c r="I72" s="192">
        <v>9</v>
      </c>
      <c r="J72" s="192">
        <v>1</v>
      </c>
      <c r="K72" s="192">
        <v>8</v>
      </c>
      <c r="L72" s="192">
        <v>2</v>
      </c>
      <c r="M72" s="192">
        <v>8</v>
      </c>
      <c r="N72" s="192">
        <v>2</v>
      </c>
      <c r="O72" s="192">
        <v>7</v>
      </c>
      <c r="P72" s="192">
        <v>3</v>
      </c>
      <c r="Q72" s="192">
        <v>7</v>
      </c>
      <c r="R72" s="192">
        <v>3</v>
      </c>
      <c r="S72" s="192">
        <v>7</v>
      </c>
      <c r="T72" s="192">
        <v>3</v>
      </c>
      <c r="U72" s="102" t="s">
        <v>208</v>
      </c>
      <c r="V72" s="295" t="s">
        <v>1307</v>
      </c>
      <c r="W72" s="11" t="s">
        <v>202</v>
      </c>
      <c r="X72" s="387"/>
      <c r="Y72" s="425" t="s">
        <v>1596</v>
      </c>
      <c r="Z72" t="str">
        <f t="shared" si="2"/>
        <v/>
      </c>
      <c r="AA72" t="str">
        <f t="shared" si="3"/>
        <v/>
      </c>
    </row>
    <row r="73" spans="1:27" ht="24.95" customHeight="1">
      <c r="A73" s="13">
        <v>253</v>
      </c>
      <c r="B73" s="181" t="s">
        <v>710</v>
      </c>
      <c r="C73" s="53"/>
      <c r="D73" s="14" t="s">
        <v>67</v>
      </c>
      <c r="E73" s="192">
        <v>427</v>
      </c>
      <c r="F73" s="192">
        <v>68</v>
      </c>
      <c r="G73" s="192">
        <v>438</v>
      </c>
      <c r="H73" s="192">
        <v>81</v>
      </c>
      <c r="I73" s="192">
        <v>372</v>
      </c>
      <c r="J73" s="192">
        <v>80</v>
      </c>
      <c r="K73" s="192">
        <v>411</v>
      </c>
      <c r="L73" s="192">
        <v>92</v>
      </c>
      <c r="M73" s="192">
        <v>394</v>
      </c>
      <c r="N73" s="192">
        <v>86</v>
      </c>
      <c r="O73" s="192">
        <v>388</v>
      </c>
      <c r="P73" s="192">
        <v>94</v>
      </c>
      <c r="Q73" s="192">
        <v>382</v>
      </c>
      <c r="R73" s="192">
        <v>82</v>
      </c>
      <c r="S73" s="192">
        <v>368</v>
      </c>
      <c r="T73" s="192">
        <v>96</v>
      </c>
      <c r="U73" s="102" t="s">
        <v>207</v>
      </c>
      <c r="V73" s="295" t="s">
        <v>1308</v>
      </c>
      <c r="W73" s="11" t="s">
        <v>202</v>
      </c>
      <c r="X73" s="387"/>
      <c r="Y73" t="s">
        <v>1593</v>
      </c>
      <c r="Z73" t="str">
        <f t="shared" si="2"/>
        <v/>
      </c>
      <c r="AA73" t="str">
        <f t="shared" si="3"/>
        <v/>
      </c>
    </row>
    <row r="74" spans="1:27">
      <c r="A74" s="13">
        <v>254</v>
      </c>
      <c r="B74" s="181" t="s">
        <v>711</v>
      </c>
      <c r="C74" s="191"/>
      <c r="D74" s="14" t="s">
        <v>67</v>
      </c>
      <c r="E74" s="15">
        <v>237135</v>
      </c>
      <c r="F74" s="15">
        <v>256137</v>
      </c>
      <c r="G74" s="15">
        <v>229824</v>
      </c>
      <c r="H74" s="15">
        <v>247768</v>
      </c>
      <c r="I74" s="15">
        <v>222861</v>
      </c>
      <c r="J74" s="15">
        <v>240150</v>
      </c>
      <c r="K74" s="15">
        <v>215785</v>
      </c>
      <c r="L74" s="15">
        <v>232749</v>
      </c>
      <c r="M74" s="15">
        <v>212099</v>
      </c>
      <c r="N74" s="15">
        <v>228981</v>
      </c>
      <c r="O74" s="15">
        <v>206496</v>
      </c>
      <c r="P74" s="15">
        <v>223193</v>
      </c>
      <c r="Q74" s="15">
        <v>199202</v>
      </c>
      <c r="R74" s="15">
        <v>215434</v>
      </c>
      <c r="S74" s="15">
        <v>195286</v>
      </c>
      <c r="T74" s="15">
        <v>211146</v>
      </c>
      <c r="U74" s="102" t="s">
        <v>208</v>
      </c>
      <c r="V74" s="295" t="s">
        <v>1309</v>
      </c>
      <c r="W74" s="11" t="s">
        <v>202</v>
      </c>
      <c r="X74" s="387"/>
      <c r="Y74" t="s">
        <v>1576</v>
      </c>
      <c r="Z74" t="str">
        <f t="shared" si="2"/>
        <v/>
      </c>
      <c r="AA74" t="str">
        <f t="shared" si="3"/>
        <v/>
      </c>
    </row>
    <row r="75" spans="1:27" ht="24.95" customHeight="1">
      <c r="A75" s="13">
        <v>255</v>
      </c>
      <c r="B75" s="181" t="s">
        <v>712</v>
      </c>
      <c r="C75" s="191"/>
      <c r="D75" s="14" t="s">
        <v>67</v>
      </c>
      <c r="E75" s="15">
        <v>349</v>
      </c>
      <c r="F75" s="15">
        <v>393</v>
      </c>
      <c r="G75" s="15">
        <v>632</v>
      </c>
      <c r="H75" s="15">
        <v>713</v>
      </c>
      <c r="I75" s="15">
        <v>1147</v>
      </c>
      <c r="J75" s="15">
        <v>1270</v>
      </c>
      <c r="K75" s="15">
        <v>1228</v>
      </c>
      <c r="L75" s="15">
        <v>1385</v>
      </c>
      <c r="M75" s="15">
        <v>1436</v>
      </c>
      <c r="N75" s="15">
        <v>1620</v>
      </c>
      <c r="O75" s="15">
        <v>1676</v>
      </c>
      <c r="P75" s="15">
        <v>1891</v>
      </c>
      <c r="Q75" s="15">
        <v>1880</v>
      </c>
      <c r="R75" s="15">
        <v>2031</v>
      </c>
      <c r="S75" s="15">
        <v>2019</v>
      </c>
      <c r="T75" s="15">
        <v>2186</v>
      </c>
      <c r="U75" s="102" t="s">
        <v>208</v>
      </c>
      <c r="V75" s="295" t="s">
        <v>1310</v>
      </c>
      <c r="W75" s="11" t="s">
        <v>202</v>
      </c>
      <c r="X75" s="387"/>
      <c r="Y75" t="s">
        <v>1576</v>
      </c>
      <c r="Z75" t="str">
        <f t="shared" si="2"/>
        <v/>
      </c>
      <c r="AA75" t="str">
        <f t="shared" si="3"/>
        <v/>
      </c>
    </row>
    <row r="76" spans="1:27" ht="24.95" customHeight="1">
      <c r="A76" s="13">
        <v>256</v>
      </c>
      <c r="B76" s="181" t="s">
        <v>713</v>
      </c>
      <c r="C76" s="191"/>
      <c r="D76" s="14" t="s">
        <v>67</v>
      </c>
      <c r="E76" s="15">
        <v>169</v>
      </c>
      <c r="F76" s="15">
        <v>176</v>
      </c>
      <c r="G76" s="15">
        <v>140</v>
      </c>
      <c r="H76" s="15">
        <v>152</v>
      </c>
      <c r="I76" s="15">
        <v>41</v>
      </c>
      <c r="J76" s="15">
        <v>59</v>
      </c>
      <c r="K76" s="15">
        <v>46</v>
      </c>
      <c r="L76" s="15">
        <v>40</v>
      </c>
      <c r="M76" s="15">
        <v>30</v>
      </c>
      <c r="N76" s="15">
        <v>36</v>
      </c>
      <c r="O76" s="15">
        <v>44</v>
      </c>
      <c r="P76" s="15">
        <v>32</v>
      </c>
      <c r="Q76" s="15">
        <v>44</v>
      </c>
      <c r="R76" s="15">
        <v>43</v>
      </c>
      <c r="S76" s="15">
        <v>49</v>
      </c>
      <c r="T76" s="15">
        <v>54</v>
      </c>
      <c r="U76" s="102" t="s">
        <v>208</v>
      </c>
      <c r="V76" s="295" t="s">
        <v>1311</v>
      </c>
      <c r="W76" s="11" t="s">
        <v>202</v>
      </c>
      <c r="X76" s="387"/>
      <c r="Y76" s="426" t="s">
        <v>1576</v>
      </c>
      <c r="Z76" s="426" t="str">
        <f t="shared" si="2"/>
        <v>請確認</v>
      </c>
      <c r="AA76" t="str">
        <f t="shared" si="3"/>
        <v/>
      </c>
    </row>
    <row r="77" spans="1:27" ht="24.95" customHeight="1">
      <c r="A77" s="13">
        <v>257</v>
      </c>
      <c r="B77" s="181" t="s">
        <v>714</v>
      </c>
      <c r="C77" s="53"/>
      <c r="D77" s="14" t="s">
        <v>67</v>
      </c>
      <c r="E77" s="193">
        <v>487</v>
      </c>
      <c r="F77" s="193">
        <v>1075</v>
      </c>
      <c r="G77" s="193">
        <v>468</v>
      </c>
      <c r="H77" s="193">
        <v>1060</v>
      </c>
      <c r="I77" s="193">
        <v>535</v>
      </c>
      <c r="J77" s="193">
        <v>1078</v>
      </c>
      <c r="K77" s="193">
        <v>553</v>
      </c>
      <c r="L77" s="193">
        <v>1247</v>
      </c>
      <c r="M77" s="193">
        <v>587</v>
      </c>
      <c r="N77" s="193">
        <v>1232</v>
      </c>
      <c r="O77" s="193">
        <v>641</v>
      </c>
      <c r="P77" s="193">
        <v>1490</v>
      </c>
      <c r="Q77" s="193">
        <v>613</v>
      </c>
      <c r="R77" s="193">
        <v>1515</v>
      </c>
      <c r="S77" s="193">
        <v>730</v>
      </c>
      <c r="T77" s="193">
        <v>1608</v>
      </c>
      <c r="U77" s="102" t="s">
        <v>208</v>
      </c>
      <c r="V77" s="295" t="s">
        <v>1312</v>
      </c>
      <c r="W77" s="11" t="s">
        <v>202</v>
      </c>
      <c r="X77" s="387"/>
      <c r="Y77" t="s">
        <v>1579</v>
      </c>
      <c r="Z77" t="str">
        <f t="shared" si="2"/>
        <v/>
      </c>
      <c r="AA77" t="str">
        <f t="shared" si="3"/>
        <v/>
      </c>
    </row>
    <row r="78" spans="1:27" ht="24.95" customHeight="1">
      <c r="A78" s="13">
        <v>258</v>
      </c>
      <c r="B78" s="181" t="s">
        <v>715</v>
      </c>
      <c r="C78" s="53"/>
      <c r="D78" s="14" t="s">
        <v>67</v>
      </c>
      <c r="E78" s="194">
        <v>400</v>
      </c>
      <c r="F78" s="195">
        <v>895</v>
      </c>
      <c r="G78" s="193">
        <v>394</v>
      </c>
      <c r="H78" s="195">
        <v>982</v>
      </c>
      <c r="I78" s="195">
        <v>414</v>
      </c>
      <c r="J78" s="195">
        <v>1029</v>
      </c>
      <c r="K78" s="195">
        <v>463</v>
      </c>
      <c r="L78" s="195">
        <v>1117</v>
      </c>
      <c r="M78" s="195">
        <v>466</v>
      </c>
      <c r="N78" s="195">
        <v>1139</v>
      </c>
      <c r="O78" s="195">
        <v>554</v>
      </c>
      <c r="P78" s="195">
        <v>1346</v>
      </c>
      <c r="Q78" s="195">
        <v>620</v>
      </c>
      <c r="R78" s="195">
        <v>1576</v>
      </c>
      <c r="S78" s="195">
        <v>750</v>
      </c>
      <c r="T78" s="196">
        <v>1802</v>
      </c>
      <c r="U78" s="102" t="s">
        <v>208</v>
      </c>
      <c r="V78" s="295" t="s">
        <v>1313</v>
      </c>
      <c r="W78" s="11" t="s">
        <v>202</v>
      </c>
      <c r="X78" s="387"/>
      <c r="Y78" t="s">
        <v>1579</v>
      </c>
      <c r="Z78" t="str">
        <f t="shared" si="2"/>
        <v/>
      </c>
      <c r="AA78" t="str">
        <f t="shared" si="3"/>
        <v/>
      </c>
    </row>
    <row r="79" spans="1:27">
      <c r="A79" s="13">
        <v>259</v>
      </c>
      <c r="B79" s="181" t="s">
        <v>716</v>
      </c>
      <c r="C79" s="53"/>
      <c r="D79" s="14" t="s">
        <v>67</v>
      </c>
      <c r="E79" s="193" t="s">
        <v>159</v>
      </c>
      <c r="F79" s="193" t="s">
        <v>159</v>
      </c>
      <c r="G79" s="193">
        <v>1815</v>
      </c>
      <c r="H79" s="193">
        <v>1060</v>
      </c>
      <c r="I79" s="193">
        <v>1409</v>
      </c>
      <c r="J79" s="193">
        <v>877</v>
      </c>
      <c r="K79" s="193">
        <v>1194</v>
      </c>
      <c r="L79" s="193">
        <v>741</v>
      </c>
      <c r="M79" s="193">
        <v>1002</v>
      </c>
      <c r="N79" s="193">
        <v>668</v>
      </c>
      <c r="O79" s="193">
        <v>874</v>
      </c>
      <c r="P79" s="193">
        <v>571</v>
      </c>
      <c r="Q79" s="193">
        <v>1288</v>
      </c>
      <c r="R79" s="193">
        <v>933</v>
      </c>
      <c r="S79" s="193">
        <v>992</v>
      </c>
      <c r="T79" s="193">
        <v>736</v>
      </c>
      <c r="U79" s="102" t="s">
        <v>208</v>
      </c>
      <c r="V79" s="295" t="s">
        <v>1314</v>
      </c>
      <c r="W79" s="11" t="s">
        <v>202</v>
      </c>
      <c r="X79" s="387"/>
      <c r="Y79" t="s">
        <v>1576</v>
      </c>
      <c r="Z79" t="str">
        <f t="shared" si="2"/>
        <v/>
      </c>
      <c r="AA79" t="str">
        <f t="shared" si="3"/>
        <v/>
      </c>
    </row>
    <row r="80" spans="1:27" ht="24.95" customHeight="1">
      <c r="A80" s="13">
        <v>260</v>
      </c>
      <c r="B80" s="262" t="s">
        <v>717</v>
      </c>
      <c r="C80" s="53"/>
      <c r="D80" s="14" t="s">
        <v>67</v>
      </c>
      <c r="E80" s="194">
        <v>0</v>
      </c>
      <c r="F80" s="193">
        <v>0</v>
      </c>
      <c r="G80" s="193">
        <v>37</v>
      </c>
      <c r="H80" s="193">
        <v>54</v>
      </c>
      <c r="I80" s="193">
        <v>18</v>
      </c>
      <c r="J80" s="193">
        <v>19</v>
      </c>
      <c r="K80" s="193">
        <v>18</v>
      </c>
      <c r="L80" s="193">
        <v>10</v>
      </c>
      <c r="M80" s="193">
        <v>7</v>
      </c>
      <c r="N80" s="193">
        <v>3</v>
      </c>
      <c r="O80" s="193">
        <v>5</v>
      </c>
      <c r="P80" s="193">
        <v>1</v>
      </c>
      <c r="Q80" s="193">
        <v>10</v>
      </c>
      <c r="R80" s="193">
        <v>10</v>
      </c>
      <c r="S80" s="193">
        <v>6</v>
      </c>
      <c r="T80" s="197">
        <v>3</v>
      </c>
      <c r="U80" s="102" t="s">
        <v>208</v>
      </c>
      <c r="V80" s="295" t="s">
        <v>1315</v>
      </c>
      <c r="W80" s="70" t="s">
        <v>202</v>
      </c>
      <c r="X80" s="428" t="s">
        <v>1598</v>
      </c>
      <c r="Y80" s="425" t="s">
        <v>1576</v>
      </c>
      <c r="Z80" s="425" t="str">
        <f t="shared" si="2"/>
        <v>請確認</v>
      </c>
      <c r="AA80" s="425" t="str">
        <f t="shared" si="3"/>
        <v>請備註</v>
      </c>
    </row>
    <row r="81" spans="1:27" ht="22.5">
      <c r="A81" s="13">
        <v>261</v>
      </c>
      <c r="B81" s="181" t="s">
        <v>718</v>
      </c>
      <c r="C81" s="53"/>
      <c r="D81" s="14" t="s">
        <v>67</v>
      </c>
      <c r="E81" s="193">
        <v>8</v>
      </c>
      <c r="F81" s="193">
        <v>11</v>
      </c>
      <c r="G81" s="193">
        <v>8</v>
      </c>
      <c r="H81" s="193">
        <v>15</v>
      </c>
      <c r="I81" s="193">
        <v>8</v>
      </c>
      <c r="J81" s="193">
        <v>15</v>
      </c>
      <c r="K81" s="193">
        <v>12</v>
      </c>
      <c r="L81" s="193">
        <v>13</v>
      </c>
      <c r="M81" s="193">
        <v>14</v>
      </c>
      <c r="N81" s="193">
        <v>11</v>
      </c>
      <c r="O81" s="193">
        <v>11</v>
      </c>
      <c r="P81" s="193">
        <v>16</v>
      </c>
      <c r="Q81" s="193">
        <v>19</v>
      </c>
      <c r="R81" s="193">
        <v>8</v>
      </c>
      <c r="S81" s="193">
        <v>11</v>
      </c>
      <c r="T81" s="193">
        <v>18</v>
      </c>
      <c r="U81" s="102" t="s">
        <v>207</v>
      </c>
      <c r="V81" s="295" t="s">
        <v>1316</v>
      </c>
      <c r="W81" s="11" t="s">
        <v>202</v>
      </c>
      <c r="X81" s="424"/>
      <c r="Y81" s="425" t="s">
        <v>1576</v>
      </c>
      <c r="Z81" s="425" t="str">
        <f t="shared" si="2"/>
        <v>請確認</v>
      </c>
      <c r="AA81" s="425" t="str">
        <f t="shared" si="3"/>
        <v/>
      </c>
    </row>
    <row r="82" spans="1:27">
      <c r="A82" s="13">
        <v>262</v>
      </c>
      <c r="B82" s="181" t="s">
        <v>719</v>
      </c>
      <c r="C82" s="53"/>
      <c r="D82" s="14" t="s">
        <v>67</v>
      </c>
      <c r="E82" s="193">
        <v>183</v>
      </c>
      <c r="F82" s="193">
        <v>163</v>
      </c>
      <c r="G82" s="193">
        <v>179</v>
      </c>
      <c r="H82" s="193">
        <v>172</v>
      </c>
      <c r="I82" s="193">
        <v>202</v>
      </c>
      <c r="J82" s="193">
        <v>179</v>
      </c>
      <c r="K82" s="193">
        <v>184</v>
      </c>
      <c r="L82" s="193">
        <v>162</v>
      </c>
      <c r="M82" s="193">
        <v>184</v>
      </c>
      <c r="N82" s="193">
        <v>166</v>
      </c>
      <c r="O82" s="193">
        <v>187</v>
      </c>
      <c r="P82" s="193">
        <v>164</v>
      </c>
      <c r="Q82" s="193">
        <v>234</v>
      </c>
      <c r="R82" s="193">
        <v>168</v>
      </c>
      <c r="S82" s="193">
        <v>213</v>
      </c>
      <c r="T82" s="193">
        <v>175</v>
      </c>
      <c r="U82" s="102" t="s">
        <v>207</v>
      </c>
      <c r="V82" s="295" t="s">
        <v>1317</v>
      </c>
      <c r="W82" s="11" t="s">
        <v>202</v>
      </c>
      <c r="X82" s="387"/>
      <c r="Y82" t="s">
        <v>1588</v>
      </c>
      <c r="Z82" t="str">
        <f t="shared" si="2"/>
        <v/>
      </c>
      <c r="AA82" t="str">
        <f t="shared" si="3"/>
        <v/>
      </c>
    </row>
    <row r="83" spans="1:27">
      <c r="A83" s="13">
        <v>263</v>
      </c>
      <c r="B83" s="181" t="s">
        <v>720</v>
      </c>
      <c r="C83" s="53"/>
      <c r="D83" s="14" t="s">
        <v>67</v>
      </c>
      <c r="E83" s="193">
        <v>18</v>
      </c>
      <c r="F83" s="193">
        <v>9</v>
      </c>
      <c r="G83" s="193">
        <v>16</v>
      </c>
      <c r="H83" s="193">
        <v>11</v>
      </c>
      <c r="I83" s="193">
        <v>17</v>
      </c>
      <c r="J83" s="193">
        <v>10</v>
      </c>
      <c r="K83" s="193">
        <v>16</v>
      </c>
      <c r="L83" s="193">
        <v>11</v>
      </c>
      <c r="M83" s="193">
        <v>19</v>
      </c>
      <c r="N83" s="193">
        <v>8</v>
      </c>
      <c r="O83" s="193">
        <v>19</v>
      </c>
      <c r="P83" s="193">
        <v>8</v>
      </c>
      <c r="Q83" s="193">
        <v>16</v>
      </c>
      <c r="R83" s="193">
        <v>11</v>
      </c>
      <c r="S83" s="193">
        <v>15</v>
      </c>
      <c r="T83" s="193">
        <v>12</v>
      </c>
      <c r="U83" s="102" t="s">
        <v>207</v>
      </c>
      <c r="V83" s="295" t="s">
        <v>1318</v>
      </c>
      <c r="W83" s="11" t="s">
        <v>202</v>
      </c>
      <c r="X83" s="387"/>
      <c r="Y83" t="s">
        <v>1588</v>
      </c>
      <c r="Z83" t="str">
        <f t="shared" si="2"/>
        <v/>
      </c>
      <c r="AA83" t="str">
        <f t="shared" si="3"/>
        <v/>
      </c>
    </row>
    <row r="84" spans="1:27">
      <c r="A84" s="13">
        <v>264</v>
      </c>
      <c r="B84" s="181" t="s">
        <v>721</v>
      </c>
      <c r="C84" s="53"/>
      <c r="D84" s="14" t="s">
        <v>212</v>
      </c>
      <c r="E84" s="193">
        <v>62</v>
      </c>
      <c r="F84" s="193">
        <v>6</v>
      </c>
      <c r="G84" s="193">
        <v>73</v>
      </c>
      <c r="H84" s="193">
        <v>7</v>
      </c>
      <c r="I84" s="193">
        <v>63</v>
      </c>
      <c r="J84" s="193">
        <v>3</v>
      </c>
      <c r="K84" s="193">
        <v>68</v>
      </c>
      <c r="L84" s="193">
        <v>5</v>
      </c>
      <c r="M84" s="193">
        <v>54</v>
      </c>
      <c r="N84" s="193">
        <v>3</v>
      </c>
      <c r="O84" s="193">
        <v>69</v>
      </c>
      <c r="P84" s="193">
        <v>5</v>
      </c>
      <c r="Q84" s="193">
        <v>61</v>
      </c>
      <c r="R84" s="193">
        <v>7</v>
      </c>
      <c r="S84" s="193">
        <v>64</v>
      </c>
      <c r="T84" s="193">
        <v>6</v>
      </c>
      <c r="U84" s="102" t="s">
        <v>208</v>
      </c>
      <c r="V84" s="295" t="s">
        <v>1319</v>
      </c>
      <c r="W84" s="11" t="s">
        <v>202</v>
      </c>
      <c r="X84" s="387"/>
      <c r="Y84" t="s">
        <v>1588</v>
      </c>
      <c r="Z84" t="str">
        <f t="shared" si="2"/>
        <v/>
      </c>
      <c r="AA84" t="str">
        <f t="shared" si="3"/>
        <v/>
      </c>
    </row>
    <row r="85" spans="1:27" ht="24.95" customHeight="1">
      <c r="A85" s="13">
        <v>265</v>
      </c>
      <c r="B85" s="181" t="s">
        <v>722</v>
      </c>
      <c r="C85" s="53"/>
      <c r="D85" s="14" t="s">
        <v>211</v>
      </c>
      <c r="E85" s="193">
        <v>14090</v>
      </c>
      <c r="F85" s="193">
        <v>9393</v>
      </c>
      <c r="G85" s="193">
        <v>17469</v>
      </c>
      <c r="H85" s="193">
        <v>9173</v>
      </c>
      <c r="I85" s="15">
        <v>25138</v>
      </c>
      <c r="J85" s="15">
        <v>12675</v>
      </c>
      <c r="K85" s="15">
        <v>25294</v>
      </c>
      <c r="L85" s="15">
        <v>13928</v>
      </c>
      <c r="M85" s="15">
        <v>33170</v>
      </c>
      <c r="N85" s="15">
        <v>15542</v>
      </c>
      <c r="O85" s="15">
        <v>28360</v>
      </c>
      <c r="P85" s="15">
        <v>12179</v>
      </c>
      <c r="Q85" s="15">
        <v>163396</v>
      </c>
      <c r="R85" s="15">
        <v>141507</v>
      </c>
      <c r="S85" s="15">
        <v>172060</v>
      </c>
      <c r="T85" s="15">
        <v>150877</v>
      </c>
      <c r="U85" s="102" t="s">
        <v>207</v>
      </c>
      <c r="V85" s="295" t="s">
        <v>1320</v>
      </c>
      <c r="W85" s="11" t="s">
        <v>202</v>
      </c>
      <c r="X85" s="387"/>
      <c r="Y85" t="s">
        <v>1571</v>
      </c>
      <c r="Z85" t="str">
        <f t="shared" si="2"/>
        <v/>
      </c>
      <c r="AA85" t="str">
        <f t="shared" si="3"/>
        <v/>
      </c>
    </row>
    <row r="86" spans="1:27">
      <c r="A86" s="13">
        <v>266</v>
      </c>
      <c r="B86" s="181" t="s">
        <v>723</v>
      </c>
      <c r="C86" s="53"/>
      <c r="D86" s="14" t="s">
        <v>211</v>
      </c>
      <c r="E86" s="193">
        <v>36568</v>
      </c>
      <c r="F86" s="193">
        <v>14914</v>
      </c>
      <c r="G86" s="193">
        <v>33001</v>
      </c>
      <c r="H86" s="193">
        <v>11478</v>
      </c>
      <c r="I86" s="15">
        <v>20775</v>
      </c>
      <c r="J86" s="15">
        <v>7175</v>
      </c>
      <c r="K86" s="15">
        <v>13849</v>
      </c>
      <c r="L86" s="15">
        <v>4693</v>
      </c>
      <c r="M86" s="15">
        <v>7124</v>
      </c>
      <c r="N86" s="15">
        <v>4828</v>
      </c>
      <c r="O86" s="15">
        <v>4885</v>
      </c>
      <c r="P86" s="15">
        <v>3819</v>
      </c>
      <c r="Q86" s="15">
        <v>5388</v>
      </c>
      <c r="R86" s="15">
        <v>4294</v>
      </c>
      <c r="S86" s="15">
        <v>10708</v>
      </c>
      <c r="T86" s="15">
        <v>6990</v>
      </c>
      <c r="U86" s="102" t="s">
        <v>208</v>
      </c>
      <c r="V86" s="295" t="s">
        <v>1321</v>
      </c>
      <c r="W86" s="11" t="s">
        <v>202</v>
      </c>
      <c r="X86" s="387"/>
      <c r="Y86" t="s">
        <v>1571</v>
      </c>
      <c r="Z86" t="str">
        <f t="shared" si="2"/>
        <v/>
      </c>
      <c r="AA86" t="str">
        <f t="shared" si="3"/>
        <v>請備註</v>
      </c>
    </row>
    <row r="87" spans="1:27" ht="24.95" customHeight="1">
      <c r="A87" s="13">
        <v>267</v>
      </c>
      <c r="B87" s="181" t="s">
        <v>724</v>
      </c>
      <c r="C87" s="53"/>
      <c r="D87" s="14" t="s">
        <v>67</v>
      </c>
      <c r="E87" s="193">
        <v>3194</v>
      </c>
      <c r="F87" s="193">
        <v>651</v>
      </c>
      <c r="G87" s="198">
        <v>3109</v>
      </c>
      <c r="H87" s="198">
        <v>753</v>
      </c>
      <c r="I87" s="198">
        <v>2560</v>
      </c>
      <c r="J87" s="198">
        <v>588</v>
      </c>
      <c r="K87" s="198">
        <v>2270</v>
      </c>
      <c r="L87" s="198">
        <v>518</v>
      </c>
      <c r="M87" s="198">
        <v>2259</v>
      </c>
      <c r="N87" s="198">
        <v>517</v>
      </c>
      <c r="O87" s="198">
        <v>1999</v>
      </c>
      <c r="P87" s="198">
        <v>452</v>
      </c>
      <c r="Q87" s="198">
        <v>1999</v>
      </c>
      <c r="R87" s="198">
        <v>456</v>
      </c>
      <c r="S87" s="198">
        <v>1646</v>
      </c>
      <c r="T87" s="198">
        <v>429</v>
      </c>
      <c r="U87" s="102" t="s">
        <v>208</v>
      </c>
      <c r="V87" s="295" t="s">
        <v>1322</v>
      </c>
      <c r="W87" s="11" t="s">
        <v>202</v>
      </c>
      <c r="X87" s="387"/>
      <c r="Y87" t="s">
        <v>1571</v>
      </c>
      <c r="Z87" t="str">
        <f t="shared" si="2"/>
        <v/>
      </c>
      <c r="AA87" t="str">
        <f t="shared" si="3"/>
        <v/>
      </c>
    </row>
    <row r="88" spans="1:27" ht="24.95" customHeight="1">
      <c r="A88" s="13">
        <v>268</v>
      </c>
      <c r="B88" s="262" t="s">
        <v>725</v>
      </c>
      <c r="C88" s="53"/>
      <c r="D88" s="14" t="s">
        <v>67</v>
      </c>
      <c r="E88" s="194">
        <v>16</v>
      </c>
      <c r="F88" s="193">
        <v>5</v>
      </c>
      <c r="G88" s="193">
        <v>11</v>
      </c>
      <c r="H88" s="193">
        <v>8</v>
      </c>
      <c r="I88" s="193">
        <v>16</v>
      </c>
      <c r="J88" s="193">
        <v>4</v>
      </c>
      <c r="K88" s="193">
        <v>20</v>
      </c>
      <c r="L88" s="193">
        <v>3</v>
      </c>
      <c r="M88" s="193">
        <v>24</v>
      </c>
      <c r="N88" s="193">
        <v>6</v>
      </c>
      <c r="O88" s="193">
        <v>12</v>
      </c>
      <c r="P88" s="193">
        <v>4</v>
      </c>
      <c r="Q88" s="193">
        <v>8</v>
      </c>
      <c r="R88" s="193">
        <v>6</v>
      </c>
      <c r="S88" s="193">
        <v>10</v>
      </c>
      <c r="T88" s="197">
        <v>3</v>
      </c>
      <c r="U88" s="102" t="s">
        <v>208</v>
      </c>
      <c r="V88" s="295" t="s">
        <v>1323</v>
      </c>
      <c r="W88" s="11" t="s">
        <v>202</v>
      </c>
      <c r="X88" s="387"/>
      <c r="Y88" t="s">
        <v>1571</v>
      </c>
      <c r="Z88" t="str">
        <f t="shared" si="2"/>
        <v/>
      </c>
      <c r="AA88" t="str">
        <f t="shared" si="3"/>
        <v/>
      </c>
    </row>
    <row r="89" spans="1:27" ht="24.95" customHeight="1">
      <c r="A89" s="13">
        <v>269</v>
      </c>
      <c r="B89" s="181" t="s">
        <v>726</v>
      </c>
      <c r="C89" s="53"/>
      <c r="D89" s="14" t="s">
        <v>67</v>
      </c>
      <c r="E89" s="193">
        <v>35</v>
      </c>
      <c r="F89" s="193">
        <v>52</v>
      </c>
      <c r="G89" s="193">
        <v>39</v>
      </c>
      <c r="H89" s="193">
        <v>45</v>
      </c>
      <c r="I89" s="193">
        <v>37</v>
      </c>
      <c r="J89" s="193">
        <v>40</v>
      </c>
      <c r="K89" s="193">
        <v>38</v>
      </c>
      <c r="L89" s="193">
        <v>32</v>
      </c>
      <c r="M89" s="193">
        <v>41</v>
      </c>
      <c r="N89" s="193">
        <v>33</v>
      </c>
      <c r="O89" s="193">
        <v>34</v>
      </c>
      <c r="P89" s="193">
        <v>26</v>
      </c>
      <c r="Q89" s="193">
        <v>28</v>
      </c>
      <c r="R89" s="193">
        <v>20</v>
      </c>
      <c r="S89" s="193">
        <v>31</v>
      </c>
      <c r="T89" s="193">
        <v>29</v>
      </c>
      <c r="U89" s="102" t="s">
        <v>207</v>
      </c>
      <c r="V89" s="295" t="s">
        <v>1324</v>
      </c>
      <c r="W89" s="11" t="s">
        <v>202</v>
      </c>
      <c r="X89" s="387"/>
      <c r="Y89" t="s">
        <v>1571</v>
      </c>
      <c r="Z89" t="str">
        <f t="shared" si="2"/>
        <v/>
      </c>
      <c r="AA89" t="str">
        <f t="shared" si="3"/>
        <v/>
      </c>
    </row>
    <row r="90" spans="1:27" ht="24.95" customHeight="1">
      <c r="A90" s="13">
        <v>270</v>
      </c>
      <c r="B90" s="181" t="s">
        <v>727</v>
      </c>
      <c r="C90" s="53"/>
      <c r="D90" s="14" t="s">
        <v>67</v>
      </c>
      <c r="E90" s="193">
        <v>67</v>
      </c>
      <c r="F90" s="193">
        <v>12</v>
      </c>
      <c r="G90" s="193">
        <v>78</v>
      </c>
      <c r="H90" s="193">
        <v>11</v>
      </c>
      <c r="I90" s="193">
        <v>76</v>
      </c>
      <c r="J90" s="193">
        <v>8</v>
      </c>
      <c r="K90" s="193">
        <v>72</v>
      </c>
      <c r="L90" s="193">
        <v>12</v>
      </c>
      <c r="M90" s="193">
        <v>72</v>
      </c>
      <c r="N90" s="193">
        <v>11</v>
      </c>
      <c r="O90" s="193">
        <v>79</v>
      </c>
      <c r="P90" s="193">
        <v>12</v>
      </c>
      <c r="Q90" s="193">
        <v>66</v>
      </c>
      <c r="R90" s="193">
        <v>13</v>
      </c>
      <c r="S90" s="193">
        <v>78</v>
      </c>
      <c r="T90" s="193">
        <v>16</v>
      </c>
      <c r="U90" s="102" t="s">
        <v>208</v>
      </c>
      <c r="V90" s="295" t="s">
        <v>1325</v>
      </c>
      <c r="W90" s="11" t="s">
        <v>202</v>
      </c>
      <c r="X90" s="387"/>
      <c r="Y90" t="s">
        <v>1586</v>
      </c>
      <c r="Z90" t="str">
        <f t="shared" si="2"/>
        <v/>
      </c>
      <c r="AA90" t="str">
        <f t="shared" si="3"/>
        <v/>
      </c>
    </row>
    <row r="91" spans="1:27" ht="24.95" customHeight="1">
      <c r="A91" s="13">
        <v>271</v>
      </c>
      <c r="B91" s="181" t="s">
        <v>728</v>
      </c>
      <c r="C91" s="53"/>
      <c r="D91" s="14" t="s">
        <v>67</v>
      </c>
      <c r="E91" s="193">
        <v>459</v>
      </c>
      <c r="F91" s="193">
        <v>12</v>
      </c>
      <c r="G91" s="193">
        <v>462</v>
      </c>
      <c r="H91" s="193">
        <v>11</v>
      </c>
      <c r="I91" s="193">
        <v>403</v>
      </c>
      <c r="J91" s="193">
        <v>13</v>
      </c>
      <c r="K91" s="193">
        <v>404</v>
      </c>
      <c r="L91" s="193">
        <v>5</v>
      </c>
      <c r="M91" s="193">
        <v>534</v>
      </c>
      <c r="N91" s="193">
        <v>26</v>
      </c>
      <c r="O91" s="193">
        <v>356</v>
      </c>
      <c r="P91" s="193">
        <v>13</v>
      </c>
      <c r="Q91" s="193">
        <v>331</v>
      </c>
      <c r="R91" s="193">
        <v>17</v>
      </c>
      <c r="S91" s="193">
        <v>373</v>
      </c>
      <c r="T91" s="193">
        <v>27</v>
      </c>
      <c r="U91" s="102" t="s">
        <v>208</v>
      </c>
      <c r="V91" s="295" t="s">
        <v>1326</v>
      </c>
      <c r="W91" s="11" t="s">
        <v>202</v>
      </c>
      <c r="X91" s="387"/>
      <c r="Y91" t="s">
        <v>1586</v>
      </c>
      <c r="Z91" t="str">
        <f t="shared" si="2"/>
        <v/>
      </c>
      <c r="AA91" t="str">
        <f t="shared" si="3"/>
        <v/>
      </c>
    </row>
    <row r="92" spans="1:27" ht="24.95" customHeight="1">
      <c r="A92" s="13">
        <v>272</v>
      </c>
      <c r="B92" s="181" t="s">
        <v>729</v>
      </c>
      <c r="C92" s="191"/>
      <c r="D92" s="14" t="s">
        <v>475</v>
      </c>
      <c r="E92" s="193">
        <v>6185</v>
      </c>
      <c r="F92" s="193">
        <v>3502</v>
      </c>
      <c r="G92" s="193">
        <v>6683</v>
      </c>
      <c r="H92" s="193">
        <v>4599</v>
      </c>
      <c r="I92" s="193">
        <v>6272</v>
      </c>
      <c r="J92" s="193">
        <v>4829</v>
      </c>
      <c r="K92" s="193">
        <v>8533</v>
      </c>
      <c r="L92" s="193">
        <v>6743</v>
      </c>
      <c r="M92" s="193">
        <v>8229</v>
      </c>
      <c r="N92" s="422">
        <v>6540</v>
      </c>
      <c r="O92" s="193">
        <v>7355</v>
      </c>
      <c r="P92" s="193">
        <v>4999</v>
      </c>
      <c r="Q92" s="193">
        <v>8017</v>
      </c>
      <c r="R92" s="193">
        <v>6853</v>
      </c>
      <c r="S92" s="193">
        <v>7878</v>
      </c>
      <c r="T92" s="193">
        <v>7144</v>
      </c>
      <c r="U92" s="16"/>
      <c r="V92" s="295" t="s">
        <v>1327</v>
      </c>
      <c r="W92" s="11" t="s">
        <v>200</v>
      </c>
      <c r="X92" s="387"/>
      <c r="Y92" t="s">
        <v>1586</v>
      </c>
      <c r="Z92" t="str">
        <f t="shared" si="2"/>
        <v/>
      </c>
      <c r="AA92" t="str">
        <f t="shared" si="3"/>
        <v/>
      </c>
    </row>
    <row r="93" spans="1:27" hidden="1">
      <c r="A93" s="13">
        <v>273</v>
      </c>
      <c r="B93" s="181" t="s">
        <v>730</v>
      </c>
      <c r="C93" s="53"/>
      <c r="D93" s="14" t="s">
        <v>67</v>
      </c>
      <c r="E93" s="15">
        <v>1</v>
      </c>
      <c r="F93" s="15">
        <v>3</v>
      </c>
      <c r="G93" s="15">
        <v>1</v>
      </c>
      <c r="H93" s="15">
        <v>3</v>
      </c>
      <c r="I93" s="15">
        <v>1</v>
      </c>
      <c r="J93" s="15">
        <v>3</v>
      </c>
      <c r="K93" s="15">
        <v>1</v>
      </c>
      <c r="L93" s="15">
        <v>3</v>
      </c>
      <c r="M93" s="15">
        <v>0</v>
      </c>
      <c r="N93" s="15">
        <v>4</v>
      </c>
      <c r="O93" s="15">
        <v>0</v>
      </c>
      <c r="P93" s="15">
        <v>4</v>
      </c>
      <c r="Q93" s="15">
        <v>0</v>
      </c>
      <c r="R93" s="15">
        <v>4</v>
      </c>
      <c r="S93" s="15"/>
      <c r="T93" s="15"/>
      <c r="U93" s="102" t="s">
        <v>208</v>
      </c>
      <c r="V93" s="295" t="s">
        <v>1328</v>
      </c>
      <c r="W93" s="250" t="s">
        <v>302</v>
      </c>
      <c r="X93" s="387"/>
      <c r="Z93" t="str">
        <f t="shared" si="2"/>
        <v/>
      </c>
      <c r="AA93" t="str">
        <f t="shared" si="3"/>
        <v/>
      </c>
    </row>
    <row r="94" spans="1:27" s="391" customFormat="1" hidden="1">
      <c r="A94" s="13">
        <v>274</v>
      </c>
      <c r="B94" s="370" t="s">
        <v>1539</v>
      </c>
      <c r="C94" s="400"/>
      <c r="D94" s="338" t="s">
        <v>1454</v>
      </c>
      <c r="E94" s="334"/>
      <c r="F94" s="334"/>
      <c r="G94" s="334"/>
      <c r="H94" s="334"/>
      <c r="I94" s="334"/>
      <c r="J94" s="334"/>
      <c r="K94" s="334"/>
      <c r="L94" s="334"/>
      <c r="M94" s="334"/>
      <c r="N94" s="334"/>
      <c r="O94" s="334"/>
      <c r="P94" s="334"/>
      <c r="Q94" s="334"/>
      <c r="R94" s="334"/>
      <c r="S94" s="334"/>
      <c r="T94" s="334"/>
      <c r="U94" s="359"/>
      <c r="V94" s="307" t="s">
        <v>1540</v>
      </c>
      <c r="W94" s="360" t="s">
        <v>1541</v>
      </c>
      <c r="X94" s="384" t="s">
        <v>1542</v>
      </c>
    </row>
    <row r="95" spans="1:27" ht="69.95" hidden="1" customHeight="1">
      <c r="A95" s="13">
        <v>275</v>
      </c>
      <c r="B95" s="181" t="s">
        <v>731</v>
      </c>
      <c r="C95" s="53"/>
      <c r="D95" s="14" t="s">
        <v>67</v>
      </c>
      <c r="E95" s="15">
        <v>5</v>
      </c>
      <c r="F95" s="15">
        <v>6</v>
      </c>
      <c r="G95" s="15">
        <v>5</v>
      </c>
      <c r="H95" s="15">
        <v>8</v>
      </c>
      <c r="I95" s="15">
        <v>5</v>
      </c>
      <c r="J95" s="15">
        <v>8</v>
      </c>
      <c r="K95" s="15">
        <v>5</v>
      </c>
      <c r="L95" s="15">
        <v>9</v>
      </c>
      <c r="M95" s="15">
        <v>4</v>
      </c>
      <c r="N95" s="15">
        <v>10</v>
      </c>
      <c r="O95" s="15">
        <v>4</v>
      </c>
      <c r="P95" s="15">
        <v>8</v>
      </c>
      <c r="Q95" s="15">
        <v>4</v>
      </c>
      <c r="R95" s="15">
        <v>8</v>
      </c>
      <c r="S95" s="15"/>
      <c r="T95" s="15"/>
      <c r="U95" s="102" t="s">
        <v>208</v>
      </c>
      <c r="V95" s="295" t="s">
        <v>1329</v>
      </c>
      <c r="W95" s="250" t="s">
        <v>301</v>
      </c>
      <c r="X95" s="387"/>
      <c r="Z95" t="str">
        <f t="shared" ref="Z95" si="4">IF(ISBLANK(S95),"",IF(IF(Q95&lt;=R95,1,-1)*IF(S95&lt;=T95,1,-1)&lt;0,"請確認",""))</f>
        <v/>
      </c>
      <c r="AA95" t="str">
        <f t="shared" ref="AA95" si="5">IF(OR(ISBLANK(T95),ISBLANK(S95),ISTEXT(T95),ISTEXT(S95)),"",IF(OR((S95+T95)/(Q95+R95)&gt;1.3,(S95+T95)/(Q95+R95)&lt;0.7),"請備註",""))</f>
        <v/>
      </c>
    </row>
    <row r="96" spans="1:27" s="356" customFormat="1" ht="24.95" hidden="1" customHeight="1">
      <c r="A96" s="13">
        <v>276</v>
      </c>
      <c r="B96" s="370" t="s">
        <v>1507</v>
      </c>
      <c r="C96" s="400"/>
      <c r="D96" s="357" t="s">
        <v>1487</v>
      </c>
      <c r="E96" s="334"/>
      <c r="F96" s="334"/>
      <c r="G96" s="334"/>
      <c r="H96" s="334"/>
      <c r="I96" s="334"/>
      <c r="J96" s="334"/>
      <c r="K96" s="334"/>
      <c r="L96" s="334"/>
      <c r="M96" s="334"/>
      <c r="N96" s="334"/>
      <c r="O96" s="334"/>
      <c r="P96" s="334"/>
      <c r="Q96" s="334"/>
      <c r="R96" s="334"/>
      <c r="S96" s="334"/>
      <c r="T96" s="334"/>
      <c r="U96" s="359"/>
      <c r="V96" s="307" t="s">
        <v>1508</v>
      </c>
      <c r="W96" s="360" t="s">
        <v>129</v>
      </c>
      <c r="X96" s="384" t="s">
        <v>1517</v>
      </c>
      <c r="Z96" s="356" t="s">
        <v>1506</v>
      </c>
      <c r="AA96" s="356" t="s">
        <v>1506</v>
      </c>
    </row>
    <row r="97" spans="1:25" s="356" customFormat="1" ht="24.95" hidden="1" customHeight="1">
      <c r="A97" s="13">
        <v>277</v>
      </c>
      <c r="B97" s="370" t="s">
        <v>1461</v>
      </c>
      <c r="C97" s="400"/>
      <c r="D97" s="357" t="s">
        <v>1487</v>
      </c>
      <c r="E97" s="334"/>
      <c r="F97" s="334"/>
      <c r="G97" s="334"/>
      <c r="H97" s="334"/>
      <c r="I97" s="334"/>
      <c r="J97" s="334"/>
      <c r="K97" s="334"/>
      <c r="L97" s="334"/>
      <c r="M97" s="334"/>
      <c r="N97" s="334"/>
      <c r="O97" s="334"/>
      <c r="P97" s="334"/>
      <c r="Q97" s="334"/>
      <c r="R97" s="334"/>
      <c r="S97" s="334"/>
      <c r="T97" s="334"/>
      <c r="U97" s="359"/>
      <c r="V97" s="307" t="s">
        <v>1463</v>
      </c>
      <c r="W97" s="360" t="s">
        <v>1460</v>
      </c>
      <c r="X97" s="384" t="s">
        <v>1517</v>
      </c>
    </row>
    <row r="98" spans="1:25" s="356" customFormat="1" ht="26.1" hidden="1" customHeight="1">
      <c r="A98" s="43">
        <v>278</v>
      </c>
      <c r="B98" s="371" t="s">
        <v>1462</v>
      </c>
      <c r="C98" s="310"/>
      <c r="D98" s="326" t="s">
        <v>1487</v>
      </c>
      <c r="E98" s="341"/>
      <c r="F98" s="341"/>
      <c r="G98" s="341"/>
      <c r="H98" s="341"/>
      <c r="I98" s="341"/>
      <c r="J98" s="341"/>
      <c r="K98" s="341"/>
      <c r="L98" s="341"/>
      <c r="M98" s="341"/>
      <c r="N98" s="341"/>
      <c r="O98" s="341"/>
      <c r="P98" s="341"/>
      <c r="Q98" s="341"/>
      <c r="R98" s="341"/>
      <c r="S98" s="341"/>
      <c r="T98" s="341"/>
      <c r="U98" s="316"/>
      <c r="V98" s="330" t="s">
        <v>1464</v>
      </c>
      <c r="W98" s="331" t="s">
        <v>1460</v>
      </c>
      <c r="X98" s="390" t="s">
        <v>1517</v>
      </c>
    </row>
    <row r="99" spans="1:25" hidden="1">
      <c r="A99" s="1"/>
      <c r="B99" s="199" t="s">
        <v>290</v>
      </c>
      <c r="C99" s="200"/>
      <c r="D99" s="201"/>
      <c r="E99" s="188"/>
      <c r="F99" s="188"/>
      <c r="G99" s="188"/>
      <c r="H99" s="188"/>
      <c r="I99" s="188"/>
      <c r="J99" s="188"/>
      <c r="K99" s="188"/>
      <c r="L99" s="188"/>
      <c r="M99" s="188"/>
      <c r="N99" s="188"/>
      <c r="O99" s="188"/>
      <c r="P99" s="188"/>
      <c r="Q99" s="188"/>
      <c r="R99" s="188"/>
      <c r="S99" s="188"/>
      <c r="T99" s="188"/>
      <c r="U99" s="51"/>
      <c r="V99" s="297"/>
      <c r="W99" s="11"/>
      <c r="X99" s="383"/>
    </row>
    <row r="100" spans="1:25" ht="33.75">
      <c r="A100" s="477" t="s">
        <v>1610</v>
      </c>
      <c r="B100" s="181" t="s">
        <v>1606</v>
      </c>
      <c r="D100" s="14" t="s">
        <v>67</v>
      </c>
      <c r="K100" s="476">
        <v>328</v>
      </c>
      <c r="L100" s="476">
        <v>0</v>
      </c>
      <c r="M100" s="476">
        <v>393</v>
      </c>
      <c r="N100" s="476">
        <v>1</v>
      </c>
      <c r="O100" s="476">
        <v>430</v>
      </c>
      <c r="P100" s="476">
        <v>1</v>
      </c>
      <c r="Q100" s="476">
        <v>468</v>
      </c>
      <c r="R100" s="476">
        <v>2</v>
      </c>
      <c r="S100" s="476">
        <v>520</v>
      </c>
      <c r="T100" s="476">
        <v>5</v>
      </c>
      <c r="V100" s="297" t="s">
        <v>1609</v>
      </c>
      <c r="W100" s="11" t="s">
        <v>1607</v>
      </c>
      <c r="Y100" t="s">
        <v>1608</v>
      </c>
    </row>
    <row r="101" spans="1:25">
      <c r="V101" s="297"/>
    </row>
    <row r="102" spans="1:25">
      <c r="V102" s="297"/>
    </row>
    <row r="103" spans="1:25">
      <c r="V103" s="302"/>
    </row>
    <row r="104" spans="1:25">
      <c r="V104" s="305"/>
    </row>
  </sheetData>
  <autoFilter ref="A3:X99">
    <filterColumn colId="1" showButton="0"/>
    <filterColumn colId="4" showButton="0"/>
    <filterColumn colId="6" showButton="0"/>
    <filterColumn colId="8" showButton="0"/>
    <filterColumn colId="10" showButton="0"/>
    <filterColumn colId="12" showButton="0"/>
    <filterColumn colId="14" showButton="0"/>
    <filterColumn colId="16" showButton="0"/>
    <filterColumn colId="18" showButton="0"/>
    <filterColumn colId="22">
      <filters>
        <filter val="社會局"/>
      </filters>
    </filterColumn>
  </autoFilter>
  <mergeCells count="18">
    <mergeCell ref="Z3:AA3"/>
    <mergeCell ref="X3:X4"/>
    <mergeCell ref="A1:W1"/>
    <mergeCell ref="B2:D2"/>
    <mergeCell ref="A3:A4"/>
    <mergeCell ref="B3:C4"/>
    <mergeCell ref="D3:D4"/>
    <mergeCell ref="E3:F3"/>
    <mergeCell ref="G3:H3"/>
    <mergeCell ref="I3:J3"/>
    <mergeCell ref="K3:L3"/>
    <mergeCell ref="M3:N3"/>
    <mergeCell ref="O3:P3"/>
    <mergeCell ref="S3:T3"/>
    <mergeCell ref="U3:U4"/>
    <mergeCell ref="W3:W4"/>
    <mergeCell ref="V3:V4"/>
    <mergeCell ref="Q3:R3"/>
  </mergeCells>
  <phoneticPr fontId="1" type="noConversion"/>
  <pageMargins left="0.70866141732283472" right="0.70866141732283472" top="0.35433070866141736" bottom="0.74803149606299213" header="0.31496062992125984" footer="0.31496062992125984"/>
  <pageSetup paperSize="8" scale="86" orientation="landscape" r:id="rId1"/>
  <headerFooter>
    <oddFooter>第 &amp;P 頁，共 &amp;N 頁</oddFooter>
  </headerFooter>
  <legacyDrawing r:id="rId2"/>
</worksheet>
</file>

<file path=xl/worksheets/sheet4.xml><?xml version="1.0" encoding="utf-8"?>
<worksheet xmlns="http://schemas.openxmlformats.org/spreadsheetml/2006/main" xmlns:r="http://schemas.openxmlformats.org/officeDocument/2006/relationships">
  <sheetPr filterMode="1">
    <tabColor theme="7" tint="-0.249977111117893"/>
  </sheetPr>
  <dimension ref="A1:AA99"/>
  <sheetViews>
    <sheetView zoomScale="90" zoomScaleNormal="90" workbookViewId="0">
      <selection activeCell="N105" sqref="N105"/>
    </sheetView>
  </sheetViews>
  <sheetFormatPr defaultRowHeight="16.5"/>
  <cols>
    <col min="1" max="1" width="5" customWidth="1"/>
    <col min="3" max="3" width="36.5" customWidth="1"/>
    <col min="5" max="10" width="9.625" hidden="1" customWidth="1"/>
    <col min="11" max="20" width="9.625" customWidth="1"/>
    <col min="21" max="21" width="8.375" bestFit="1" customWidth="1"/>
    <col min="22" max="22" width="32.625" style="306" customWidth="1"/>
    <col min="23" max="23" width="12.25" bestFit="1" customWidth="1"/>
    <col min="24" max="24" width="4.5" bestFit="1" customWidth="1"/>
    <col min="25" max="28" width="0" hidden="1" customWidth="1"/>
  </cols>
  <sheetData>
    <row r="1" spans="1:27" ht="25.5">
      <c r="A1" s="456" t="s">
        <v>213</v>
      </c>
      <c r="B1" s="457"/>
      <c r="C1" s="457"/>
      <c r="D1" s="457"/>
      <c r="E1" s="457"/>
      <c r="F1" s="457"/>
      <c r="G1" s="457"/>
      <c r="H1" s="457"/>
      <c r="I1" s="457"/>
      <c r="J1" s="457"/>
      <c r="K1" s="457"/>
      <c r="L1" s="457"/>
      <c r="M1" s="457"/>
      <c r="N1" s="457"/>
      <c r="O1" s="457"/>
      <c r="P1" s="457"/>
      <c r="Q1" s="457"/>
      <c r="R1" s="457"/>
      <c r="S1" s="457"/>
      <c r="T1" s="457"/>
      <c r="U1" s="457"/>
      <c r="V1" s="457"/>
      <c r="W1" s="457"/>
      <c r="X1" s="110"/>
    </row>
    <row r="2" spans="1:27">
      <c r="A2" s="111"/>
      <c r="B2" s="458"/>
      <c r="C2" s="458"/>
      <c r="D2" s="458"/>
      <c r="E2" s="112"/>
      <c r="F2" s="112"/>
      <c r="G2" s="112"/>
      <c r="H2" s="112"/>
      <c r="I2" s="112"/>
      <c r="J2" s="112"/>
      <c r="K2" s="112"/>
      <c r="L2" s="112"/>
      <c r="M2" s="112"/>
      <c r="N2" s="112"/>
      <c r="O2" s="112"/>
      <c r="P2" s="112"/>
      <c r="Q2" s="112"/>
      <c r="R2" s="112"/>
      <c r="S2" s="112"/>
      <c r="T2" s="112"/>
      <c r="U2" s="113"/>
      <c r="V2" s="304"/>
      <c r="W2" s="114"/>
      <c r="X2" s="115"/>
    </row>
    <row r="3" spans="1:27">
      <c r="A3" s="459" t="s">
        <v>214</v>
      </c>
      <c r="B3" s="461" t="s">
        <v>215</v>
      </c>
      <c r="C3" s="461"/>
      <c r="D3" s="461" t="s">
        <v>79</v>
      </c>
      <c r="E3" s="461" t="s">
        <v>216</v>
      </c>
      <c r="F3" s="461"/>
      <c r="G3" s="461" t="s">
        <v>81</v>
      </c>
      <c r="H3" s="461"/>
      <c r="I3" s="461" t="s">
        <v>82</v>
      </c>
      <c r="J3" s="461"/>
      <c r="K3" s="461" t="s">
        <v>217</v>
      </c>
      <c r="L3" s="461"/>
      <c r="M3" s="461" t="s">
        <v>218</v>
      </c>
      <c r="N3" s="461"/>
      <c r="O3" s="461" t="s">
        <v>219</v>
      </c>
      <c r="P3" s="461"/>
      <c r="Q3" s="461" t="s">
        <v>86</v>
      </c>
      <c r="R3" s="461"/>
      <c r="S3" s="461" t="s">
        <v>297</v>
      </c>
      <c r="T3" s="461"/>
      <c r="U3" s="463" t="s">
        <v>87</v>
      </c>
      <c r="V3" s="446" t="s">
        <v>825</v>
      </c>
      <c r="W3" s="465" t="s">
        <v>220</v>
      </c>
      <c r="X3" s="466" t="s">
        <v>221</v>
      </c>
      <c r="Z3" s="435" t="s">
        <v>300</v>
      </c>
      <c r="AA3" s="435"/>
    </row>
    <row r="4" spans="1:27" hidden="1">
      <c r="A4" s="460"/>
      <c r="B4" s="461"/>
      <c r="C4" s="461"/>
      <c r="D4" s="461"/>
      <c r="E4" s="116" t="s">
        <v>88</v>
      </c>
      <c r="F4" s="116" t="s">
        <v>89</v>
      </c>
      <c r="G4" s="116" t="s">
        <v>88</v>
      </c>
      <c r="H4" s="116" t="s">
        <v>222</v>
      </c>
      <c r="I4" s="116" t="s">
        <v>88</v>
      </c>
      <c r="J4" s="116" t="s">
        <v>223</v>
      </c>
      <c r="K4" s="116" t="s">
        <v>88</v>
      </c>
      <c r="L4" s="116" t="s">
        <v>224</v>
      </c>
      <c r="M4" s="116" t="s">
        <v>225</v>
      </c>
      <c r="N4" s="116" t="s">
        <v>89</v>
      </c>
      <c r="O4" s="116" t="s">
        <v>88</v>
      </c>
      <c r="P4" s="116" t="s">
        <v>222</v>
      </c>
      <c r="Q4" s="248" t="s">
        <v>88</v>
      </c>
      <c r="R4" s="248" t="s">
        <v>89</v>
      </c>
      <c r="S4" s="116" t="s">
        <v>226</v>
      </c>
      <c r="T4" s="116" t="s">
        <v>89</v>
      </c>
      <c r="U4" s="464"/>
      <c r="V4" s="447"/>
      <c r="W4" s="465"/>
      <c r="X4" s="465"/>
      <c r="Z4" s="249" t="s">
        <v>298</v>
      </c>
      <c r="AA4" s="249" t="s">
        <v>299</v>
      </c>
    </row>
    <row r="5" spans="1:27" hidden="1">
      <c r="A5" s="202"/>
      <c r="B5" s="290" t="s">
        <v>732</v>
      </c>
      <c r="C5" s="203"/>
      <c r="D5" s="204"/>
      <c r="E5" s="152"/>
      <c r="F5" s="152"/>
      <c r="G5" s="152"/>
      <c r="H5" s="152"/>
      <c r="I5" s="152"/>
      <c r="J5" s="152"/>
      <c r="K5" s="152"/>
      <c r="L5" s="152"/>
      <c r="M5" s="152"/>
      <c r="N5" s="152"/>
      <c r="O5" s="152"/>
      <c r="P5" s="152"/>
      <c r="Q5" s="152"/>
      <c r="R5" s="152"/>
      <c r="S5" s="152"/>
      <c r="T5" s="152"/>
      <c r="U5" s="123"/>
      <c r="V5" s="299"/>
      <c r="W5" s="124"/>
      <c r="X5" s="125"/>
      <c r="Z5" t="str">
        <f>IF(ISBLANK(S5),"",IF(IF(Q5&lt;=R5,1,-1)*IF(S5&lt;=T5,1,-1)&lt;0,"請確認",""))</f>
        <v/>
      </c>
      <c r="AA5" t="str">
        <f>IF(OR(ISBLANK(T5),ISBLANK(S5),ISTEXT(T5),ISTEXT(S5)),"",IF(OR((S5+T5)/(Q5+R5)&gt;1.3,(S5+T5)/(Q5+R5)&lt;0.7),"請備註",""))</f>
        <v/>
      </c>
    </row>
    <row r="6" spans="1:27" hidden="1">
      <c r="A6" s="13">
        <v>279</v>
      </c>
      <c r="B6" s="272" t="s">
        <v>733</v>
      </c>
      <c r="C6" s="29"/>
      <c r="D6" s="14"/>
      <c r="E6" s="37"/>
      <c r="F6" s="37"/>
      <c r="G6" s="37"/>
      <c r="H6" s="37"/>
      <c r="I6" s="37"/>
      <c r="J6" s="37"/>
      <c r="K6" s="37"/>
      <c r="L6" s="37"/>
      <c r="M6" s="37"/>
      <c r="N6" s="37"/>
      <c r="O6" s="37"/>
      <c r="P6" s="37"/>
      <c r="Q6" s="37"/>
      <c r="R6" s="37"/>
      <c r="S6" s="37"/>
      <c r="T6" s="37"/>
      <c r="U6" s="123"/>
      <c r="V6" s="295"/>
      <c r="W6" s="124" t="s">
        <v>66</v>
      </c>
      <c r="X6" s="125"/>
      <c r="Z6" t="str">
        <f t="shared" ref="Z6:Z69" si="0">IF(ISBLANK(S6),"",IF(IF(Q6&lt;=R6,1,-1)*IF(S6&lt;=T6,1,-1)&lt;0,"請確認",""))</f>
        <v/>
      </c>
      <c r="AA6" t="str">
        <f t="shared" ref="AA6:AA69" si="1">IF(OR(ISBLANK(T6),ISBLANK(S6),ISTEXT(T6),ISTEXT(S6)),"",IF(OR((S6+T6)/(Q6+R6)&gt;1.3,(S6+T6)/(Q6+R6)&lt;0.7),"請備註",""))</f>
        <v/>
      </c>
    </row>
    <row r="7" spans="1:27" ht="18" hidden="1" customHeight="1">
      <c r="A7" s="13"/>
      <c r="B7" s="187" t="s">
        <v>734</v>
      </c>
      <c r="C7" s="90"/>
      <c r="D7" s="14" t="s">
        <v>317</v>
      </c>
      <c r="E7" s="37">
        <v>4</v>
      </c>
      <c r="F7" s="37">
        <v>5</v>
      </c>
      <c r="G7" s="37">
        <v>4</v>
      </c>
      <c r="H7" s="37">
        <v>5</v>
      </c>
      <c r="I7" s="37">
        <v>4</v>
      </c>
      <c r="J7" s="37">
        <v>5</v>
      </c>
      <c r="K7" s="37">
        <v>4</v>
      </c>
      <c r="L7" s="37">
        <v>5</v>
      </c>
      <c r="M7" s="37">
        <v>4</v>
      </c>
      <c r="N7" s="37">
        <v>5</v>
      </c>
      <c r="O7" s="37">
        <v>4</v>
      </c>
      <c r="P7" s="37">
        <v>5</v>
      </c>
      <c r="Q7" s="37">
        <v>4</v>
      </c>
      <c r="R7" s="37">
        <v>5</v>
      </c>
      <c r="S7" s="37"/>
      <c r="T7" s="37"/>
      <c r="U7" s="123"/>
      <c r="V7" s="295" t="s">
        <v>1330</v>
      </c>
      <c r="W7" s="124"/>
      <c r="X7" s="125"/>
      <c r="Z7" t="str">
        <f t="shared" si="0"/>
        <v/>
      </c>
      <c r="AA7" t="str">
        <f t="shared" si="1"/>
        <v/>
      </c>
    </row>
    <row r="8" spans="1:27" ht="18" hidden="1" customHeight="1">
      <c r="A8" s="13"/>
      <c r="B8" s="187" t="s">
        <v>735</v>
      </c>
      <c r="C8" s="90"/>
      <c r="D8" s="14" t="s">
        <v>317</v>
      </c>
      <c r="E8" s="37">
        <v>25</v>
      </c>
      <c r="F8" s="37">
        <v>39</v>
      </c>
      <c r="G8" s="37">
        <v>25</v>
      </c>
      <c r="H8" s="37">
        <v>38</v>
      </c>
      <c r="I8" s="37">
        <v>25</v>
      </c>
      <c r="J8" s="37">
        <v>41</v>
      </c>
      <c r="K8" s="37">
        <v>25</v>
      </c>
      <c r="L8" s="37">
        <v>41</v>
      </c>
      <c r="M8" s="37">
        <v>25</v>
      </c>
      <c r="N8" s="37">
        <v>41</v>
      </c>
      <c r="O8" s="37">
        <v>26</v>
      </c>
      <c r="P8" s="37">
        <v>40</v>
      </c>
      <c r="Q8" s="37">
        <v>26</v>
      </c>
      <c r="R8" s="37">
        <v>40</v>
      </c>
      <c r="S8" s="37"/>
      <c r="T8" s="37"/>
      <c r="U8" s="123"/>
      <c r="V8" s="295" t="s">
        <v>1331</v>
      </c>
      <c r="W8" s="124"/>
      <c r="X8" s="125"/>
      <c r="Z8" t="str">
        <f t="shared" si="0"/>
        <v/>
      </c>
      <c r="AA8" t="str">
        <f t="shared" si="1"/>
        <v/>
      </c>
    </row>
    <row r="9" spans="1:27" ht="27.95" hidden="1" customHeight="1">
      <c r="A9" s="13">
        <v>280</v>
      </c>
      <c r="B9" s="262" t="s">
        <v>736</v>
      </c>
      <c r="C9" s="53"/>
      <c r="D9" s="24" t="s">
        <v>455</v>
      </c>
      <c r="E9" s="205">
        <v>0</v>
      </c>
      <c r="F9" s="205">
        <v>0</v>
      </c>
      <c r="G9" s="205">
        <v>0</v>
      </c>
      <c r="H9" s="205">
        <v>0</v>
      </c>
      <c r="I9" s="158">
        <v>66.260000000000005</v>
      </c>
      <c r="J9" s="158">
        <v>66.63</v>
      </c>
      <c r="K9" s="206">
        <v>0</v>
      </c>
      <c r="L9" s="206">
        <v>0</v>
      </c>
      <c r="M9" s="206">
        <v>0</v>
      </c>
      <c r="N9" s="206">
        <v>0</v>
      </c>
      <c r="O9" s="206">
        <v>0</v>
      </c>
      <c r="P9" s="206">
        <v>0</v>
      </c>
      <c r="Q9" s="205" t="s">
        <v>295</v>
      </c>
      <c r="R9" s="205" t="s">
        <v>295</v>
      </c>
      <c r="S9" s="205"/>
      <c r="T9" s="205"/>
      <c r="U9" s="102"/>
      <c r="V9" s="295" t="s">
        <v>1332</v>
      </c>
      <c r="W9" s="124" t="s">
        <v>66</v>
      </c>
      <c r="X9" s="125"/>
      <c r="Z9" t="str">
        <f t="shared" si="0"/>
        <v/>
      </c>
      <c r="AA9" t="str">
        <f t="shared" si="1"/>
        <v/>
      </c>
    </row>
    <row r="10" spans="1:27" ht="27.95" hidden="1" customHeight="1">
      <c r="A10" s="13">
        <v>281</v>
      </c>
      <c r="B10" s="262" t="s">
        <v>737</v>
      </c>
      <c r="C10" s="53"/>
      <c r="D10" s="24" t="s">
        <v>331</v>
      </c>
      <c r="E10" s="205">
        <v>0</v>
      </c>
      <c r="F10" s="205">
        <v>0</v>
      </c>
      <c r="G10" s="205">
        <v>0</v>
      </c>
      <c r="H10" s="205">
        <v>0</v>
      </c>
      <c r="I10" s="205">
        <v>278</v>
      </c>
      <c r="J10" s="205">
        <v>1311</v>
      </c>
      <c r="K10" s="206">
        <v>0</v>
      </c>
      <c r="L10" s="206">
        <v>0</v>
      </c>
      <c r="M10" s="206">
        <v>0</v>
      </c>
      <c r="N10" s="206">
        <v>0</v>
      </c>
      <c r="O10" s="206">
        <v>0</v>
      </c>
      <c r="P10" s="206">
        <v>0</v>
      </c>
      <c r="Q10" s="205">
        <v>342</v>
      </c>
      <c r="R10" s="205">
        <v>1361</v>
      </c>
      <c r="S10" s="205"/>
      <c r="T10" s="205"/>
      <c r="U10" s="102"/>
      <c r="V10" s="295" t="s">
        <v>1333</v>
      </c>
      <c r="W10" s="124" t="s">
        <v>66</v>
      </c>
      <c r="X10" s="125"/>
      <c r="Z10" t="str">
        <f t="shared" si="0"/>
        <v/>
      </c>
      <c r="AA10" t="str">
        <f t="shared" si="1"/>
        <v/>
      </c>
    </row>
    <row r="11" spans="1:27" ht="27.95" hidden="1" customHeight="1">
      <c r="A11" s="13">
        <v>282</v>
      </c>
      <c r="B11" s="262" t="s">
        <v>738</v>
      </c>
      <c r="C11" s="53"/>
      <c r="D11" s="24" t="s">
        <v>331</v>
      </c>
      <c r="E11" s="205">
        <v>0</v>
      </c>
      <c r="F11" s="205">
        <v>0</v>
      </c>
      <c r="G11" s="205">
        <v>0</v>
      </c>
      <c r="H11" s="205">
        <v>0</v>
      </c>
      <c r="I11" s="205">
        <v>150</v>
      </c>
      <c r="J11" s="205">
        <v>741</v>
      </c>
      <c r="K11" s="206">
        <v>0</v>
      </c>
      <c r="L11" s="206">
        <v>0</v>
      </c>
      <c r="M11" s="206">
        <v>0</v>
      </c>
      <c r="N11" s="206">
        <v>0</v>
      </c>
      <c r="O11" s="206">
        <v>0</v>
      </c>
      <c r="P11" s="206">
        <v>0</v>
      </c>
      <c r="Q11" s="205">
        <v>177</v>
      </c>
      <c r="R11" s="205">
        <v>714</v>
      </c>
      <c r="S11" s="205"/>
      <c r="T11" s="205"/>
      <c r="U11" s="102"/>
      <c r="V11" s="295" t="s">
        <v>1334</v>
      </c>
      <c r="W11" s="124" t="s">
        <v>66</v>
      </c>
      <c r="X11" s="125"/>
      <c r="Z11" t="str">
        <f t="shared" si="0"/>
        <v/>
      </c>
      <c r="AA11" t="str">
        <f t="shared" si="1"/>
        <v/>
      </c>
    </row>
    <row r="12" spans="1:27" ht="18" hidden="1" customHeight="1">
      <c r="A12" s="13">
        <v>283</v>
      </c>
      <c r="B12" s="262" t="s">
        <v>739</v>
      </c>
      <c r="C12" s="53"/>
      <c r="D12" s="24" t="s">
        <v>331</v>
      </c>
      <c r="E12" s="205">
        <v>0</v>
      </c>
      <c r="F12" s="205">
        <v>0</v>
      </c>
      <c r="G12" s="205">
        <v>0</v>
      </c>
      <c r="H12" s="205">
        <v>0</v>
      </c>
      <c r="I12" s="205">
        <v>1</v>
      </c>
      <c r="J12" s="205">
        <v>2</v>
      </c>
      <c r="K12" s="206">
        <v>0</v>
      </c>
      <c r="L12" s="206">
        <v>0</v>
      </c>
      <c r="M12" s="206">
        <v>0</v>
      </c>
      <c r="N12" s="206">
        <v>0</v>
      </c>
      <c r="O12" s="206">
        <v>0</v>
      </c>
      <c r="P12" s="206">
        <v>0</v>
      </c>
      <c r="Q12" s="205">
        <v>1</v>
      </c>
      <c r="R12" s="205">
        <v>3</v>
      </c>
      <c r="S12" s="205"/>
      <c r="T12" s="205"/>
      <c r="U12" s="102"/>
      <c r="V12" s="295" t="s">
        <v>1335</v>
      </c>
      <c r="W12" s="124" t="s">
        <v>66</v>
      </c>
      <c r="X12" s="125"/>
      <c r="Z12" t="str">
        <f t="shared" si="0"/>
        <v/>
      </c>
      <c r="AA12" t="str">
        <f t="shared" si="1"/>
        <v/>
      </c>
    </row>
    <row r="13" spans="1:27" ht="18" hidden="1" customHeight="1">
      <c r="A13" s="13">
        <v>284</v>
      </c>
      <c r="B13" s="262" t="s">
        <v>740</v>
      </c>
      <c r="C13" s="53"/>
      <c r="D13" s="24" t="s">
        <v>331</v>
      </c>
      <c r="E13" s="205">
        <v>0</v>
      </c>
      <c r="F13" s="205">
        <v>0</v>
      </c>
      <c r="G13" s="205">
        <v>0</v>
      </c>
      <c r="H13" s="205">
        <v>0</v>
      </c>
      <c r="I13" s="205">
        <v>1</v>
      </c>
      <c r="J13" s="37">
        <v>0</v>
      </c>
      <c r="K13" s="206">
        <v>0</v>
      </c>
      <c r="L13" s="206">
        <v>0</v>
      </c>
      <c r="M13" s="206">
        <v>0</v>
      </c>
      <c r="N13" s="206">
        <v>0</v>
      </c>
      <c r="O13" s="206">
        <v>0</v>
      </c>
      <c r="P13" s="206">
        <v>0</v>
      </c>
      <c r="Q13" s="205">
        <v>0</v>
      </c>
      <c r="R13" s="205">
        <v>1</v>
      </c>
      <c r="S13" s="205"/>
      <c r="T13" s="205"/>
      <c r="U13" s="102"/>
      <c r="V13" s="295" t="s">
        <v>1336</v>
      </c>
      <c r="W13" s="124" t="s">
        <v>66</v>
      </c>
      <c r="X13" s="125"/>
      <c r="Z13" t="str">
        <f t="shared" si="0"/>
        <v/>
      </c>
      <c r="AA13" t="str">
        <f t="shared" si="1"/>
        <v/>
      </c>
    </row>
    <row r="14" spans="1:27" ht="27.95" hidden="1" customHeight="1">
      <c r="A14" s="13">
        <v>285</v>
      </c>
      <c r="B14" s="181" t="s">
        <v>741</v>
      </c>
      <c r="C14" s="29"/>
      <c r="D14" s="14" t="s">
        <v>67</v>
      </c>
      <c r="E14" s="207">
        <v>134</v>
      </c>
      <c r="F14" s="207">
        <v>176</v>
      </c>
      <c r="G14" s="207">
        <v>44</v>
      </c>
      <c r="H14" s="207">
        <v>263</v>
      </c>
      <c r="I14" s="207">
        <v>126</v>
      </c>
      <c r="J14" s="207">
        <v>158</v>
      </c>
      <c r="K14" s="207">
        <v>153</v>
      </c>
      <c r="L14" s="207">
        <v>176</v>
      </c>
      <c r="M14" s="207">
        <v>120</v>
      </c>
      <c r="N14" s="207">
        <v>166</v>
      </c>
      <c r="O14" s="207">
        <v>108</v>
      </c>
      <c r="P14" s="207">
        <v>223</v>
      </c>
      <c r="Q14" s="207">
        <v>118</v>
      </c>
      <c r="R14" s="207">
        <v>187</v>
      </c>
      <c r="S14" s="207"/>
      <c r="T14" s="207"/>
      <c r="U14" s="102" t="s">
        <v>227</v>
      </c>
      <c r="V14" s="295" t="s">
        <v>1337</v>
      </c>
      <c r="W14" s="155" t="s">
        <v>228</v>
      </c>
      <c r="X14" s="125"/>
      <c r="Z14" t="str">
        <f t="shared" si="0"/>
        <v/>
      </c>
      <c r="AA14" t="str">
        <f t="shared" si="1"/>
        <v/>
      </c>
    </row>
    <row r="15" spans="1:27" ht="27.95" hidden="1" customHeight="1">
      <c r="A15" s="13">
        <v>286</v>
      </c>
      <c r="B15" s="272" t="s">
        <v>742</v>
      </c>
      <c r="C15" s="29"/>
      <c r="D15" s="14" t="s">
        <v>67</v>
      </c>
      <c r="E15" s="207">
        <v>115</v>
      </c>
      <c r="F15" s="207">
        <v>156</v>
      </c>
      <c r="G15" s="207">
        <v>35</v>
      </c>
      <c r="H15" s="207">
        <v>234</v>
      </c>
      <c r="I15" s="207">
        <v>108</v>
      </c>
      <c r="J15" s="207">
        <v>139</v>
      </c>
      <c r="K15" s="207">
        <v>134</v>
      </c>
      <c r="L15" s="207">
        <v>161</v>
      </c>
      <c r="M15" s="207">
        <v>94</v>
      </c>
      <c r="N15" s="207">
        <v>136</v>
      </c>
      <c r="O15" s="207">
        <v>94</v>
      </c>
      <c r="P15" s="207">
        <v>196</v>
      </c>
      <c r="Q15" s="207">
        <v>99</v>
      </c>
      <c r="R15" s="207">
        <v>166</v>
      </c>
      <c r="S15" s="207"/>
      <c r="T15" s="207"/>
      <c r="U15" s="102" t="s">
        <v>227</v>
      </c>
      <c r="V15" s="295" t="s">
        <v>1338</v>
      </c>
      <c r="W15" s="155" t="s">
        <v>228</v>
      </c>
      <c r="X15" s="125"/>
      <c r="Z15" t="str">
        <f t="shared" si="0"/>
        <v/>
      </c>
      <c r="AA15" t="str">
        <f t="shared" si="1"/>
        <v/>
      </c>
    </row>
    <row r="16" spans="1:27" ht="27.95" hidden="1" customHeight="1">
      <c r="A16" s="13">
        <v>287</v>
      </c>
      <c r="B16" s="181" t="s">
        <v>743</v>
      </c>
      <c r="C16" s="29"/>
      <c r="D16" s="14" t="s">
        <v>67</v>
      </c>
      <c r="E16" s="207">
        <v>19</v>
      </c>
      <c r="F16" s="207">
        <v>20</v>
      </c>
      <c r="G16" s="207">
        <v>9</v>
      </c>
      <c r="H16" s="207">
        <v>29</v>
      </c>
      <c r="I16" s="207">
        <v>18</v>
      </c>
      <c r="J16" s="207">
        <v>19</v>
      </c>
      <c r="K16" s="207">
        <v>19</v>
      </c>
      <c r="L16" s="207">
        <v>15</v>
      </c>
      <c r="M16" s="207">
        <v>26</v>
      </c>
      <c r="N16" s="207">
        <v>30</v>
      </c>
      <c r="O16" s="207">
        <v>14</v>
      </c>
      <c r="P16" s="207">
        <v>27</v>
      </c>
      <c r="Q16" s="207">
        <v>19</v>
      </c>
      <c r="R16" s="207">
        <v>21</v>
      </c>
      <c r="S16" s="207"/>
      <c r="T16" s="207"/>
      <c r="U16" s="102" t="s">
        <v>227</v>
      </c>
      <c r="V16" s="295" t="s">
        <v>1339</v>
      </c>
      <c r="W16" s="155" t="s">
        <v>228</v>
      </c>
      <c r="X16" s="125"/>
      <c r="Z16" t="str">
        <f t="shared" si="0"/>
        <v/>
      </c>
      <c r="AA16" t="str">
        <f t="shared" si="1"/>
        <v/>
      </c>
    </row>
    <row r="17" spans="1:27" ht="18" hidden="1" customHeight="1">
      <c r="A17" s="13">
        <v>288</v>
      </c>
      <c r="B17" s="181" t="s">
        <v>744</v>
      </c>
      <c r="C17" s="29"/>
      <c r="D17" s="14" t="s">
        <v>67</v>
      </c>
      <c r="E17" s="207">
        <v>10</v>
      </c>
      <c r="F17" s="207">
        <v>11</v>
      </c>
      <c r="G17" s="207">
        <v>10</v>
      </c>
      <c r="H17" s="207">
        <v>11</v>
      </c>
      <c r="I17" s="207">
        <v>10</v>
      </c>
      <c r="J17" s="207">
        <v>11</v>
      </c>
      <c r="K17" s="207">
        <v>10</v>
      </c>
      <c r="L17" s="207">
        <v>11</v>
      </c>
      <c r="M17" s="207">
        <v>10</v>
      </c>
      <c r="N17" s="207">
        <v>11</v>
      </c>
      <c r="O17" s="207">
        <v>10</v>
      </c>
      <c r="P17" s="207">
        <v>11</v>
      </c>
      <c r="Q17" s="37">
        <v>0</v>
      </c>
      <c r="R17" s="37">
        <v>0</v>
      </c>
      <c r="S17" s="37"/>
      <c r="T17" s="37"/>
      <c r="U17" s="208" t="s">
        <v>229</v>
      </c>
      <c r="V17" s="295" t="s">
        <v>1340</v>
      </c>
      <c r="W17" s="155" t="s">
        <v>230</v>
      </c>
      <c r="X17" s="125"/>
      <c r="Z17" t="str">
        <f t="shared" si="0"/>
        <v/>
      </c>
      <c r="AA17" t="str">
        <f t="shared" si="1"/>
        <v/>
      </c>
    </row>
    <row r="18" spans="1:27" ht="18" hidden="1" customHeight="1">
      <c r="A18" s="13">
        <v>289</v>
      </c>
      <c r="B18" s="181" t="s">
        <v>745</v>
      </c>
      <c r="C18" s="29"/>
      <c r="D18" s="291"/>
      <c r="E18" s="209"/>
      <c r="F18" s="209"/>
      <c r="G18" s="209"/>
      <c r="H18" s="209"/>
      <c r="I18" s="209"/>
      <c r="J18" s="209"/>
      <c r="K18" s="209"/>
      <c r="L18" s="209"/>
      <c r="M18" s="209"/>
      <c r="N18" s="209"/>
      <c r="O18" s="209"/>
      <c r="P18" s="209"/>
      <c r="Q18" s="209"/>
      <c r="R18" s="209"/>
      <c r="S18" s="209"/>
      <c r="T18" s="209"/>
      <c r="U18" s="102" t="s">
        <v>231</v>
      </c>
      <c r="V18" s="295"/>
      <c r="W18" s="155" t="s">
        <v>232</v>
      </c>
      <c r="X18" s="125"/>
      <c r="Z18" t="str">
        <f t="shared" si="0"/>
        <v/>
      </c>
      <c r="AA18" t="str">
        <f t="shared" si="1"/>
        <v/>
      </c>
    </row>
    <row r="19" spans="1:27" ht="18" hidden="1" customHeight="1">
      <c r="A19" s="13"/>
      <c r="B19" s="187" t="s">
        <v>746</v>
      </c>
      <c r="C19" s="77"/>
      <c r="D19" s="14" t="s">
        <v>67</v>
      </c>
      <c r="E19" s="207">
        <v>1</v>
      </c>
      <c r="F19" s="37">
        <v>0</v>
      </c>
      <c r="G19" s="207">
        <v>1</v>
      </c>
      <c r="H19" s="37">
        <v>0</v>
      </c>
      <c r="I19" s="37">
        <v>1</v>
      </c>
      <c r="J19" s="37">
        <v>0</v>
      </c>
      <c r="K19" s="37">
        <v>1</v>
      </c>
      <c r="L19" s="37">
        <v>0</v>
      </c>
      <c r="M19" s="37">
        <v>1</v>
      </c>
      <c r="N19" s="37">
        <v>0</v>
      </c>
      <c r="O19" s="37">
        <v>1</v>
      </c>
      <c r="P19" s="37">
        <v>0</v>
      </c>
      <c r="Q19" s="37">
        <v>0</v>
      </c>
      <c r="R19" s="37">
        <v>1</v>
      </c>
      <c r="S19" s="37"/>
      <c r="T19" s="37"/>
      <c r="U19" s="102" t="s">
        <v>231</v>
      </c>
      <c r="V19" s="295" t="s">
        <v>1341</v>
      </c>
      <c r="W19" s="210"/>
      <c r="X19" s="125"/>
      <c r="Z19" t="str">
        <f t="shared" si="0"/>
        <v/>
      </c>
      <c r="AA19" t="str">
        <f t="shared" si="1"/>
        <v/>
      </c>
    </row>
    <row r="20" spans="1:27" ht="18" hidden="1" customHeight="1">
      <c r="A20" s="13"/>
      <c r="B20" s="187" t="s">
        <v>747</v>
      </c>
      <c r="C20" s="77"/>
      <c r="D20" s="14" t="s">
        <v>67</v>
      </c>
      <c r="E20" s="211">
        <v>1</v>
      </c>
      <c r="F20" s="211">
        <v>2</v>
      </c>
      <c r="G20" s="211">
        <v>1</v>
      </c>
      <c r="H20" s="211">
        <v>2</v>
      </c>
      <c r="I20" s="37">
        <v>0</v>
      </c>
      <c r="J20" s="211">
        <v>3</v>
      </c>
      <c r="K20" s="37">
        <v>0</v>
      </c>
      <c r="L20" s="211">
        <v>3</v>
      </c>
      <c r="M20" s="211">
        <v>1</v>
      </c>
      <c r="N20" s="211">
        <v>2</v>
      </c>
      <c r="O20" s="211">
        <v>1</v>
      </c>
      <c r="P20" s="211">
        <v>2</v>
      </c>
      <c r="Q20" s="37">
        <v>0</v>
      </c>
      <c r="R20" s="211">
        <v>2</v>
      </c>
      <c r="S20" s="37"/>
      <c r="T20" s="211"/>
      <c r="U20" s="102" t="s">
        <v>231</v>
      </c>
      <c r="V20" s="295" t="s">
        <v>1342</v>
      </c>
      <c r="W20" s="155"/>
      <c r="X20" s="125"/>
      <c r="Z20" t="str">
        <f t="shared" si="0"/>
        <v/>
      </c>
      <c r="AA20" t="str">
        <f t="shared" si="1"/>
        <v/>
      </c>
    </row>
    <row r="21" spans="1:27" ht="18" hidden="1" customHeight="1">
      <c r="A21" s="13"/>
      <c r="B21" s="289" t="s">
        <v>748</v>
      </c>
      <c r="C21" s="77"/>
      <c r="D21" s="14" t="s">
        <v>67</v>
      </c>
      <c r="E21" s="37">
        <v>0</v>
      </c>
      <c r="F21" s="211">
        <v>1</v>
      </c>
      <c r="G21" s="37">
        <v>0</v>
      </c>
      <c r="H21" s="211">
        <v>1</v>
      </c>
      <c r="I21" s="37">
        <v>0</v>
      </c>
      <c r="J21" s="211">
        <v>1</v>
      </c>
      <c r="K21" s="37">
        <v>0</v>
      </c>
      <c r="L21" s="211">
        <v>1</v>
      </c>
      <c r="M21" s="37">
        <v>0</v>
      </c>
      <c r="N21" s="211">
        <v>1</v>
      </c>
      <c r="O21" s="37">
        <v>0</v>
      </c>
      <c r="P21" s="211">
        <v>1</v>
      </c>
      <c r="Q21" s="37">
        <v>0</v>
      </c>
      <c r="R21" s="211">
        <v>1</v>
      </c>
      <c r="S21" s="37"/>
      <c r="T21" s="211"/>
      <c r="U21" s="102" t="s">
        <v>231</v>
      </c>
      <c r="V21" s="295" t="s">
        <v>1343</v>
      </c>
      <c r="W21" s="155"/>
      <c r="X21" s="125"/>
      <c r="Z21" t="str">
        <f t="shared" si="0"/>
        <v/>
      </c>
      <c r="AA21" t="str">
        <f t="shared" si="1"/>
        <v/>
      </c>
    </row>
    <row r="22" spans="1:27" ht="18" hidden="1" customHeight="1">
      <c r="A22" s="13"/>
      <c r="B22" s="289" t="s">
        <v>749</v>
      </c>
      <c r="C22" s="77"/>
      <c r="D22" s="14" t="s">
        <v>67</v>
      </c>
      <c r="E22" s="211">
        <v>1</v>
      </c>
      <c r="F22" s="211">
        <v>1</v>
      </c>
      <c r="G22" s="211">
        <v>1</v>
      </c>
      <c r="H22" s="211">
        <v>1</v>
      </c>
      <c r="I22" s="211">
        <v>1</v>
      </c>
      <c r="J22" s="211">
        <v>1</v>
      </c>
      <c r="K22" s="211">
        <v>2</v>
      </c>
      <c r="L22" s="211">
        <v>1</v>
      </c>
      <c r="M22" s="211">
        <v>1</v>
      </c>
      <c r="N22" s="211">
        <v>2</v>
      </c>
      <c r="O22" s="211">
        <v>1</v>
      </c>
      <c r="P22" s="211">
        <v>2</v>
      </c>
      <c r="Q22" s="211">
        <v>2</v>
      </c>
      <c r="R22" s="211">
        <v>1</v>
      </c>
      <c r="S22" s="211"/>
      <c r="T22" s="211"/>
      <c r="U22" s="102" t="s">
        <v>231</v>
      </c>
      <c r="V22" s="295" t="s">
        <v>1344</v>
      </c>
      <c r="W22" s="155"/>
      <c r="X22" s="125"/>
      <c r="Z22" t="str">
        <f t="shared" si="0"/>
        <v/>
      </c>
      <c r="AA22" t="str">
        <f t="shared" si="1"/>
        <v/>
      </c>
    </row>
    <row r="23" spans="1:27" ht="18" hidden="1" customHeight="1">
      <c r="A23" s="13">
        <v>290</v>
      </c>
      <c r="B23" s="262" t="s">
        <v>750</v>
      </c>
      <c r="C23" s="53"/>
      <c r="D23" s="14" t="s">
        <v>67</v>
      </c>
      <c r="E23" s="205">
        <v>2</v>
      </c>
      <c r="F23" s="205">
        <v>3</v>
      </c>
      <c r="G23" s="37">
        <v>0</v>
      </c>
      <c r="H23" s="205">
        <v>1</v>
      </c>
      <c r="I23" s="37">
        <v>0</v>
      </c>
      <c r="J23" s="37">
        <v>0</v>
      </c>
      <c r="K23" s="37">
        <v>0</v>
      </c>
      <c r="L23" s="205">
        <v>4</v>
      </c>
      <c r="M23" s="37">
        <v>0</v>
      </c>
      <c r="N23" s="205">
        <v>3</v>
      </c>
      <c r="O23" s="205">
        <v>1</v>
      </c>
      <c r="P23" s="205">
        <v>4</v>
      </c>
      <c r="Q23" s="205">
        <v>0</v>
      </c>
      <c r="R23" s="205">
        <v>1</v>
      </c>
      <c r="S23" s="205"/>
      <c r="T23" s="205"/>
      <c r="U23" s="102"/>
      <c r="V23" s="295" t="s">
        <v>1345</v>
      </c>
      <c r="W23" s="155" t="s">
        <v>233</v>
      </c>
      <c r="X23" s="125"/>
      <c r="Z23" t="str">
        <f t="shared" si="0"/>
        <v/>
      </c>
      <c r="AA23" t="str">
        <f t="shared" si="1"/>
        <v/>
      </c>
    </row>
    <row r="24" spans="1:27" ht="27.95" hidden="1" customHeight="1">
      <c r="A24" s="13">
        <v>291</v>
      </c>
      <c r="B24" s="264" t="s">
        <v>751</v>
      </c>
      <c r="C24" s="13"/>
      <c r="D24" s="14" t="s">
        <v>317</v>
      </c>
      <c r="E24" s="212">
        <v>20582</v>
      </c>
      <c r="F24" s="212">
        <v>17955</v>
      </c>
      <c r="G24" s="212">
        <v>21027</v>
      </c>
      <c r="H24" s="212">
        <v>17494</v>
      </c>
      <c r="I24" s="212">
        <v>21033</v>
      </c>
      <c r="J24" s="212">
        <v>17381</v>
      </c>
      <c r="K24" s="212">
        <v>21156</v>
      </c>
      <c r="L24" s="212">
        <v>16959</v>
      </c>
      <c r="M24" s="212">
        <v>20648</v>
      </c>
      <c r="N24" s="212">
        <v>16852</v>
      </c>
      <c r="O24" s="212">
        <v>20593</v>
      </c>
      <c r="P24" s="212">
        <v>16977</v>
      </c>
      <c r="Q24" s="212">
        <v>20575</v>
      </c>
      <c r="R24" s="212">
        <v>17137</v>
      </c>
      <c r="S24" s="212"/>
      <c r="T24" s="212"/>
      <c r="U24" s="123"/>
      <c r="V24" s="295" t="s">
        <v>1346</v>
      </c>
      <c r="W24" s="124" t="s">
        <v>234</v>
      </c>
      <c r="X24" s="213"/>
      <c r="Z24" t="str">
        <f t="shared" si="0"/>
        <v/>
      </c>
      <c r="AA24" t="str">
        <f t="shared" si="1"/>
        <v/>
      </c>
    </row>
    <row r="25" spans="1:27" ht="20.100000000000001" hidden="1" customHeight="1">
      <c r="A25" s="13">
        <v>292</v>
      </c>
      <c r="B25" s="259" t="s">
        <v>752</v>
      </c>
      <c r="C25" s="53"/>
      <c r="D25" s="54"/>
      <c r="E25" s="34"/>
      <c r="F25" s="34"/>
      <c r="G25" s="34"/>
      <c r="H25" s="34"/>
      <c r="I25" s="34"/>
      <c r="J25" s="34"/>
      <c r="K25" s="34"/>
      <c r="L25" s="34"/>
      <c r="M25" s="34"/>
      <c r="N25" s="34"/>
      <c r="O25" s="34"/>
      <c r="P25" s="34"/>
      <c r="Q25" s="34"/>
      <c r="R25" s="34"/>
      <c r="S25" s="34"/>
      <c r="T25" s="34"/>
      <c r="U25" s="123"/>
      <c r="V25" s="295"/>
      <c r="W25" s="124" t="s">
        <v>233</v>
      </c>
      <c r="X25" s="125"/>
      <c r="Z25" t="str">
        <f t="shared" si="0"/>
        <v/>
      </c>
      <c r="AA25" t="str">
        <f t="shared" si="1"/>
        <v/>
      </c>
    </row>
    <row r="26" spans="1:27" ht="27.95" hidden="1" customHeight="1">
      <c r="A26" s="13"/>
      <c r="B26" s="18"/>
      <c r="C26" s="19" t="s">
        <v>753</v>
      </c>
      <c r="D26" s="14" t="s">
        <v>317</v>
      </c>
      <c r="E26" s="34">
        <v>4</v>
      </c>
      <c r="F26" s="34">
        <v>25</v>
      </c>
      <c r="G26" s="34">
        <v>3</v>
      </c>
      <c r="H26" s="34">
        <v>26</v>
      </c>
      <c r="I26" s="34">
        <v>5</v>
      </c>
      <c r="J26" s="34">
        <v>19</v>
      </c>
      <c r="K26" s="34">
        <v>5</v>
      </c>
      <c r="L26" s="34">
        <v>23</v>
      </c>
      <c r="M26" s="34">
        <v>8</v>
      </c>
      <c r="N26" s="34">
        <v>20</v>
      </c>
      <c r="O26" s="34">
        <v>8</v>
      </c>
      <c r="P26" s="34">
        <v>19</v>
      </c>
      <c r="Q26" s="34">
        <v>3</v>
      </c>
      <c r="R26" s="34">
        <v>13</v>
      </c>
      <c r="S26" s="34"/>
      <c r="T26" s="34"/>
      <c r="U26" s="123"/>
      <c r="V26" s="295" t="s">
        <v>1347</v>
      </c>
      <c r="W26" s="124"/>
      <c r="X26" s="125"/>
      <c r="Z26" t="str">
        <f t="shared" si="0"/>
        <v/>
      </c>
      <c r="AA26" t="str">
        <f t="shared" si="1"/>
        <v/>
      </c>
    </row>
    <row r="27" spans="1:27" ht="18" hidden="1" customHeight="1">
      <c r="A27" s="13"/>
      <c r="B27" s="18"/>
      <c r="C27" s="19" t="s">
        <v>754</v>
      </c>
      <c r="D27" s="14" t="s">
        <v>317</v>
      </c>
      <c r="E27" s="143">
        <v>1</v>
      </c>
      <c r="F27" s="143">
        <v>0</v>
      </c>
      <c r="G27" s="143">
        <v>1</v>
      </c>
      <c r="H27" s="143">
        <v>0</v>
      </c>
      <c r="I27" s="143">
        <v>1</v>
      </c>
      <c r="J27" s="143" t="s">
        <v>159</v>
      </c>
      <c r="K27" s="143">
        <v>1</v>
      </c>
      <c r="L27" s="143">
        <v>3</v>
      </c>
      <c r="M27" s="143">
        <v>1</v>
      </c>
      <c r="N27" s="143">
        <v>3</v>
      </c>
      <c r="O27" s="143">
        <v>1</v>
      </c>
      <c r="P27" s="143">
        <v>3</v>
      </c>
      <c r="Q27" s="143">
        <v>0</v>
      </c>
      <c r="R27" s="143">
        <v>4</v>
      </c>
      <c r="S27" s="143"/>
      <c r="T27" s="143"/>
      <c r="U27" s="123"/>
      <c r="V27" s="295" t="s">
        <v>1348</v>
      </c>
      <c r="W27" s="124"/>
      <c r="X27" s="125"/>
      <c r="Z27" t="str">
        <f t="shared" si="0"/>
        <v/>
      </c>
      <c r="AA27" t="str">
        <f t="shared" si="1"/>
        <v/>
      </c>
    </row>
    <row r="28" spans="1:27" ht="18" hidden="1" customHeight="1">
      <c r="A28" s="13"/>
      <c r="B28" s="18"/>
      <c r="C28" s="19" t="s">
        <v>755</v>
      </c>
      <c r="D28" s="14" t="s">
        <v>317</v>
      </c>
      <c r="E28" s="34">
        <v>61</v>
      </c>
      <c r="F28" s="34">
        <v>137</v>
      </c>
      <c r="G28" s="34">
        <v>52</v>
      </c>
      <c r="H28" s="34">
        <v>144</v>
      </c>
      <c r="I28" s="34">
        <v>49</v>
      </c>
      <c r="J28" s="34">
        <v>142</v>
      </c>
      <c r="K28" s="34">
        <v>58</v>
      </c>
      <c r="L28" s="34">
        <v>136</v>
      </c>
      <c r="M28" s="34">
        <v>59</v>
      </c>
      <c r="N28" s="34">
        <v>136</v>
      </c>
      <c r="O28" s="34">
        <v>62</v>
      </c>
      <c r="P28" s="34">
        <v>132</v>
      </c>
      <c r="Q28" s="34">
        <v>71</v>
      </c>
      <c r="R28" s="34">
        <v>131</v>
      </c>
      <c r="S28" s="34"/>
      <c r="T28" s="34"/>
      <c r="U28" s="123"/>
      <c r="V28" s="295" t="s">
        <v>1349</v>
      </c>
      <c r="W28" s="124"/>
      <c r="X28" s="125"/>
      <c r="Z28" t="str">
        <f t="shared" si="0"/>
        <v/>
      </c>
      <c r="AA28" t="str">
        <f t="shared" si="1"/>
        <v/>
      </c>
    </row>
    <row r="29" spans="1:27" ht="18" hidden="1" customHeight="1">
      <c r="A29" s="13"/>
      <c r="B29" s="18"/>
      <c r="C29" s="19" t="s">
        <v>756</v>
      </c>
      <c r="D29" s="14" t="s">
        <v>317</v>
      </c>
      <c r="E29" s="34">
        <v>3574</v>
      </c>
      <c r="F29" s="34">
        <v>3060</v>
      </c>
      <c r="G29" s="34">
        <v>3735</v>
      </c>
      <c r="H29" s="34">
        <v>3746</v>
      </c>
      <c r="I29" s="34">
        <v>3894</v>
      </c>
      <c r="J29" s="34">
        <v>2981</v>
      </c>
      <c r="K29" s="34">
        <v>3963</v>
      </c>
      <c r="L29" s="34">
        <v>2950</v>
      </c>
      <c r="M29" s="34">
        <v>3978</v>
      </c>
      <c r="N29" s="34">
        <v>3018</v>
      </c>
      <c r="O29" s="34">
        <v>4016</v>
      </c>
      <c r="P29" s="34">
        <v>2977</v>
      </c>
      <c r="Q29" s="34">
        <v>4132</v>
      </c>
      <c r="R29" s="34">
        <v>3008</v>
      </c>
      <c r="S29" s="34"/>
      <c r="T29" s="34"/>
      <c r="U29" s="123"/>
      <c r="V29" s="295" t="s">
        <v>1350</v>
      </c>
      <c r="W29" s="124"/>
      <c r="X29" s="125"/>
      <c r="Z29" t="str">
        <f t="shared" si="0"/>
        <v/>
      </c>
      <c r="AA29" t="str">
        <f t="shared" si="1"/>
        <v/>
      </c>
    </row>
    <row r="30" spans="1:27" ht="18" hidden="1" customHeight="1">
      <c r="A30" s="13"/>
      <c r="B30" s="18"/>
      <c r="C30" s="19" t="s">
        <v>757</v>
      </c>
      <c r="D30" s="14" t="s">
        <v>317</v>
      </c>
      <c r="E30" s="34">
        <v>2261</v>
      </c>
      <c r="F30" s="34">
        <v>1279</v>
      </c>
      <c r="G30" s="34">
        <v>2317</v>
      </c>
      <c r="H30" s="34">
        <v>1703</v>
      </c>
      <c r="I30" s="34">
        <v>2167</v>
      </c>
      <c r="J30" s="34">
        <v>1129</v>
      </c>
      <c r="K30" s="34">
        <v>2119</v>
      </c>
      <c r="L30" s="34">
        <v>1109</v>
      </c>
      <c r="M30" s="34">
        <v>2047</v>
      </c>
      <c r="N30" s="34">
        <v>1086</v>
      </c>
      <c r="O30" s="34">
        <v>1989</v>
      </c>
      <c r="P30" s="34">
        <v>1073</v>
      </c>
      <c r="Q30" s="34">
        <v>1922</v>
      </c>
      <c r="R30" s="34">
        <v>1019</v>
      </c>
      <c r="S30" s="34"/>
      <c r="T30" s="34"/>
      <c r="U30" s="123"/>
      <c r="V30" s="295" t="s">
        <v>1351</v>
      </c>
      <c r="W30" s="124"/>
      <c r="X30" s="125"/>
      <c r="Z30" t="str">
        <f t="shared" si="0"/>
        <v/>
      </c>
      <c r="AA30" t="str">
        <f t="shared" si="1"/>
        <v/>
      </c>
    </row>
    <row r="31" spans="1:27" ht="18" hidden="1" customHeight="1">
      <c r="A31" s="13"/>
      <c r="B31" s="18"/>
      <c r="C31" s="41" t="s">
        <v>758</v>
      </c>
      <c r="D31" s="14" t="s">
        <v>317</v>
      </c>
      <c r="E31" s="34">
        <v>26</v>
      </c>
      <c r="F31" s="34">
        <v>5</v>
      </c>
      <c r="G31" s="34">
        <v>28</v>
      </c>
      <c r="H31" s="34">
        <v>7</v>
      </c>
      <c r="I31" s="34">
        <v>28</v>
      </c>
      <c r="J31" s="34">
        <v>6</v>
      </c>
      <c r="K31" s="34">
        <v>15</v>
      </c>
      <c r="L31" s="34">
        <v>4</v>
      </c>
      <c r="M31" s="34">
        <v>12</v>
      </c>
      <c r="N31" s="34">
        <v>3</v>
      </c>
      <c r="O31" s="34">
        <v>11</v>
      </c>
      <c r="P31" s="34">
        <v>3</v>
      </c>
      <c r="Q31" s="34">
        <v>13</v>
      </c>
      <c r="R31" s="34">
        <v>3</v>
      </c>
      <c r="S31" s="34"/>
      <c r="T31" s="34"/>
      <c r="U31" s="123"/>
      <c r="V31" s="295" t="s">
        <v>1352</v>
      </c>
      <c r="W31" s="124"/>
      <c r="X31" s="125"/>
      <c r="Z31" t="str">
        <f t="shared" si="0"/>
        <v/>
      </c>
      <c r="AA31" t="str">
        <f t="shared" si="1"/>
        <v/>
      </c>
    </row>
    <row r="32" spans="1:27" ht="18" hidden="1" customHeight="1">
      <c r="A32" s="13"/>
      <c r="B32" s="18"/>
      <c r="C32" s="19" t="s">
        <v>759</v>
      </c>
      <c r="D32" s="24" t="s">
        <v>331</v>
      </c>
      <c r="E32" s="34">
        <v>31</v>
      </c>
      <c r="F32" s="34">
        <v>16</v>
      </c>
      <c r="G32" s="34">
        <v>40</v>
      </c>
      <c r="H32" s="34">
        <v>10</v>
      </c>
      <c r="I32" s="34">
        <v>35</v>
      </c>
      <c r="J32" s="34">
        <v>13</v>
      </c>
      <c r="K32" s="34">
        <v>22</v>
      </c>
      <c r="L32" s="34">
        <v>13</v>
      </c>
      <c r="M32" s="34">
        <v>19</v>
      </c>
      <c r="N32" s="34">
        <v>11</v>
      </c>
      <c r="O32" s="34">
        <v>1</v>
      </c>
      <c r="P32" s="34">
        <v>6</v>
      </c>
      <c r="Q32" s="34">
        <v>0</v>
      </c>
      <c r="R32" s="34">
        <v>5</v>
      </c>
      <c r="S32" s="34"/>
      <c r="T32" s="34"/>
      <c r="U32" s="123"/>
      <c r="V32" s="295" t="s">
        <v>1353</v>
      </c>
      <c r="W32" s="124"/>
      <c r="X32" s="125"/>
      <c r="Z32" t="str">
        <f t="shared" si="0"/>
        <v/>
      </c>
      <c r="AA32" t="str">
        <f t="shared" si="1"/>
        <v/>
      </c>
    </row>
    <row r="33" spans="1:27" ht="18" hidden="1" customHeight="1">
      <c r="A33" s="13"/>
      <c r="B33" s="18"/>
      <c r="C33" s="19" t="s">
        <v>760</v>
      </c>
      <c r="D33" s="14" t="s">
        <v>317</v>
      </c>
      <c r="E33" s="34">
        <v>503</v>
      </c>
      <c r="F33" s="34">
        <v>7396</v>
      </c>
      <c r="G33" s="34">
        <v>479</v>
      </c>
      <c r="H33" s="34">
        <v>5913</v>
      </c>
      <c r="I33" s="34">
        <v>595</v>
      </c>
      <c r="J33" s="34">
        <v>7071</v>
      </c>
      <c r="K33" s="34">
        <v>661</v>
      </c>
      <c r="L33" s="34">
        <v>6858</v>
      </c>
      <c r="M33" s="34">
        <v>716</v>
      </c>
      <c r="N33" s="34">
        <v>6907</v>
      </c>
      <c r="O33" s="34">
        <v>827</v>
      </c>
      <c r="P33" s="34">
        <v>7124</v>
      </c>
      <c r="Q33" s="34">
        <v>916</v>
      </c>
      <c r="R33" s="34">
        <v>7344</v>
      </c>
      <c r="S33" s="34"/>
      <c r="T33" s="34"/>
      <c r="U33" s="123"/>
      <c r="V33" s="295" t="s">
        <v>1354</v>
      </c>
      <c r="W33" s="124"/>
      <c r="X33" s="125"/>
      <c r="Z33" t="str">
        <f t="shared" si="0"/>
        <v/>
      </c>
      <c r="AA33" t="str">
        <f t="shared" si="1"/>
        <v/>
      </c>
    </row>
    <row r="34" spans="1:27" ht="18" hidden="1" customHeight="1">
      <c r="A34" s="13"/>
      <c r="B34" s="18"/>
      <c r="C34" s="19" t="s">
        <v>761</v>
      </c>
      <c r="D34" s="14" t="s">
        <v>317</v>
      </c>
      <c r="E34" s="34">
        <v>824</v>
      </c>
      <c r="F34" s="34">
        <v>216</v>
      </c>
      <c r="G34" s="34">
        <v>1060</v>
      </c>
      <c r="H34" s="34">
        <v>208</v>
      </c>
      <c r="I34" s="34">
        <v>1038</v>
      </c>
      <c r="J34" s="34">
        <v>211</v>
      </c>
      <c r="K34" s="34">
        <v>1029</v>
      </c>
      <c r="L34" s="34">
        <v>197</v>
      </c>
      <c r="M34" s="34">
        <v>991</v>
      </c>
      <c r="N34" s="34">
        <v>195</v>
      </c>
      <c r="O34" s="34">
        <v>1012</v>
      </c>
      <c r="P34" s="34">
        <v>194</v>
      </c>
      <c r="Q34" s="34">
        <v>1019</v>
      </c>
      <c r="R34" s="34">
        <v>192</v>
      </c>
      <c r="S34" s="34"/>
      <c r="T34" s="34"/>
      <c r="U34" s="123"/>
      <c r="V34" s="295" t="s">
        <v>1355</v>
      </c>
      <c r="W34" s="124"/>
      <c r="X34" s="125"/>
      <c r="Z34" t="str">
        <f t="shared" si="0"/>
        <v/>
      </c>
      <c r="AA34" t="str">
        <f t="shared" si="1"/>
        <v/>
      </c>
    </row>
    <row r="35" spans="1:27" ht="18" hidden="1" customHeight="1">
      <c r="A35" s="13"/>
      <c r="B35" s="18"/>
      <c r="C35" s="19" t="s">
        <v>762</v>
      </c>
      <c r="D35" s="14" t="s">
        <v>317</v>
      </c>
      <c r="E35" s="34">
        <v>13297</v>
      </c>
      <c r="F35" s="34">
        <v>5821</v>
      </c>
      <c r="G35" s="34">
        <v>13312</v>
      </c>
      <c r="H35" s="34">
        <v>5737</v>
      </c>
      <c r="I35" s="34">
        <v>13221</v>
      </c>
      <c r="J35" s="34">
        <v>5809</v>
      </c>
      <c r="K35" s="34">
        <v>13283</v>
      </c>
      <c r="L35" s="34">
        <v>5666</v>
      </c>
      <c r="M35" s="34">
        <v>12817</v>
      </c>
      <c r="N35" s="34">
        <v>5473</v>
      </c>
      <c r="O35" s="34">
        <v>12666</v>
      </c>
      <c r="P35" s="34">
        <v>5446</v>
      </c>
      <c r="Q35" s="34">
        <v>12499</v>
      </c>
      <c r="R35" s="34">
        <v>5387</v>
      </c>
      <c r="S35" s="34"/>
      <c r="T35" s="34"/>
      <c r="U35" s="123"/>
      <c r="V35" s="295" t="s">
        <v>1356</v>
      </c>
      <c r="W35" s="124"/>
      <c r="X35" s="125"/>
      <c r="Z35" t="str">
        <f t="shared" si="0"/>
        <v/>
      </c>
      <c r="AA35" t="str">
        <f t="shared" si="1"/>
        <v/>
      </c>
    </row>
    <row r="36" spans="1:27" ht="18" hidden="1" customHeight="1">
      <c r="A36" s="53">
        <v>293</v>
      </c>
      <c r="B36" s="259" t="s">
        <v>763</v>
      </c>
      <c r="C36" s="13"/>
      <c r="D36" s="54"/>
      <c r="E36" s="34"/>
      <c r="F36" s="34"/>
      <c r="G36" s="34"/>
      <c r="H36" s="34"/>
      <c r="I36" s="34"/>
      <c r="J36" s="34"/>
      <c r="K36" s="34"/>
      <c r="L36" s="34"/>
      <c r="M36" s="34"/>
      <c r="N36" s="34"/>
      <c r="O36" s="34"/>
      <c r="P36" s="34"/>
      <c r="Q36" s="34"/>
      <c r="R36" s="34"/>
      <c r="S36" s="34"/>
      <c r="T36" s="34"/>
      <c r="U36" s="123"/>
      <c r="V36" s="295"/>
      <c r="W36" s="124" t="s">
        <v>234</v>
      </c>
      <c r="X36" s="125"/>
      <c r="Z36" t="str">
        <f t="shared" si="0"/>
        <v/>
      </c>
      <c r="AA36" t="str">
        <f t="shared" si="1"/>
        <v/>
      </c>
    </row>
    <row r="37" spans="1:27" ht="18" hidden="1" customHeight="1">
      <c r="A37" s="13"/>
      <c r="B37" s="18"/>
      <c r="C37" s="19" t="s">
        <v>764</v>
      </c>
      <c r="D37" s="14" t="s">
        <v>317</v>
      </c>
      <c r="E37" s="34">
        <v>5523</v>
      </c>
      <c r="F37" s="34">
        <v>11693</v>
      </c>
      <c r="G37" s="34">
        <v>5905</v>
      </c>
      <c r="H37" s="34">
        <v>11304</v>
      </c>
      <c r="I37" s="34">
        <v>5983</v>
      </c>
      <c r="J37" s="34">
        <v>11152</v>
      </c>
      <c r="K37" s="34">
        <v>6030</v>
      </c>
      <c r="L37" s="34">
        <v>10835</v>
      </c>
      <c r="M37" s="34">
        <v>6113</v>
      </c>
      <c r="N37" s="34">
        <v>10883</v>
      </c>
      <c r="O37" s="34">
        <v>6168</v>
      </c>
      <c r="P37" s="34">
        <v>11049</v>
      </c>
      <c r="Q37" s="34">
        <v>6343</v>
      </c>
      <c r="R37" s="34">
        <v>11277</v>
      </c>
      <c r="S37" s="34"/>
      <c r="T37" s="34"/>
      <c r="U37" s="123"/>
      <c r="V37" s="295" t="s">
        <v>1357</v>
      </c>
      <c r="W37" s="124"/>
      <c r="X37" s="125"/>
      <c r="Z37" t="str">
        <f t="shared" si="0"/>
        <v/>
      </c>
      <c r="AA37" t="str">
        <f t="shared" si="1"/>
        <v/>
      </c>
    </row>
    <row r="38" spans="1:27" ht="27.95" hidden="1" customHeight="1">
      <c r="A38" s="13"/>
      <c r="B38" s="18"/>
      <c r="C38" s="41" t="s">
        <v>765</v>
      </c>
      <c r="D38" s="14" t="s">
        <v>317</v>
      </c>
      <c r="E38" s="34">
        <v>35</v>
      </c>
      <c r="F38" s="34">
        <v>53</v>
      </c>
      <c r="G38" s="34">
        <v>26</v>
      </c>
      <c r="H38" s="34">
        <v>37</v>
      </c>
      <c r="I38" s="34">
        <v>6</v>
      </c>
      <c r="J38" s="34">
        <v>3</v>
      </c>
      <c r="K38" s="34">
        <v>6</v>
      </c>
      <c r="L38" s="34">
        <v>2</v>
      </c>
      <c r="M38" s="34">
        <v>6</v>
      </c>
      <c r="N38" s="34">
        <v>2</v>
      </c>
      <c r="O38" s="34">
        <v>6</v>
      </c>
      <c r="P38" s="34">
        <v>2</v>
      </c>
      <c r="Q38" s="34">
        <v>6</v>
      </c>
      <c r="R38" s="34">
        <v>3</v>
      </c>
      <c r="S38" s="34"/>
      <c r="T38" s="34"/>
      <c r="U38" s="123"/>
      <c r="V38" s="295" t="s">
        <v>1358</v>
      </c>
      <c r="W38" s="124"/>
      <c r="X38" s="125"/>
      <c r="Z38" t="str">
        <f t="shared" si="0"/>
        <v/>
      </c>
      <c r="AA38" t="str">
        <f t="shared" si="1"/>
        <v/>
      </c>
    </row>
    <row r="39" spans="1:27" ht="18" hidden="1" customHeight="1">
      <c r="A39" s="13"/>
      <c r="B39" s="18"/>
      <c r="C39" s="41" t="s">
        <v>766</v>
      </c>
      <c r="D39" s="14" t="s">
        <v>317</v>
      </c>
      <c r="E39" s="34">
        <v>15024</v>
      </c>
      <c r="F39" s="34">
        <v>6209</v>
      </c>
      <c r="G39" s="34">
        <v>15096</v>
      </c>
      <c r="H39" s="34">
        <v>6153</v>
      </c>
      <c r="I39" s="34">
        <v>15044</v>
      </c>
      <c r="J39" s="34">
        <v>6226</v>
      </c>
      <c r="K39" s="34">
        <v>15120</v>
      </c>
      <c r="L39" s="34">
        <v>6122</v>
      </c>
      <c r="M39" s="34">
        <v>14529</v>
      </c>
      <c r="N39" s="34">
        <v>5967</v>
      </c>
      <c r="O39" s="34">
        <v>14419</v>
      </c>
      <c r="P39" s="34">
        <v>5926</v>
      </c>
      <c r="Q39" s="34">
        <v>14226</v>
      </c>
      <c r="R39" s="34">
        <v>5857</v>
      </c>
      <c r="S39" s="34"/>
      <c r="T39" s="34"/>
      <c r="U39" s="123"/>
      <c r="V39" s="295" t="s">
        <v>1359</v>
      </c>
      <c r="W39" s="124"/>
      <c r="X39" s="125"/>
      <c r="Z39" t="str">
        <f t="shared" si="0"/>
        <v/>
      </c>
      <c r="AA39" t="str">
        <f t="shared" si="1"/>
        <v/>
      </c>
    </row>
    <row r="40" spans="1:27" hidden="1">
      <c r="A40" s="13">
        <v>294</v>
      </c>
      <c r="B40" s="266" t="s">
        <v>767</v>
      </c>
      <c r="C40" s="41"/>
      <c r="D40" s="14"/>
      <c r="E40" s="34"/>
      <c r="F40" s="34"/>
      <c r="G40" s="34"/>
      <c r="H40" s="34"/>
      <c r="I40" s="34"/>
      <c r="J40" s="34"/>
      <c r="K40" s="34"/>
      <c r="L40" s="34"/>
      <c r="M40" s="34"/>
      <c r="N40" s="34"/>
      <c r="O40" s="34"/>
      <c r="P40" s="34"/>
      <c r="Q40" s="235"/>
      <c r="R40" s="34"/>
      <c r="S40" s="235"/>
      <c r="T40" s="34"/>
      <c r="U40" s="123"/>
      <c r="V40" s="295"/>
      <c r="W40" s="124" t="s">
        <v>234</v>
      </c>
      <c r="X40" s="125"/>
      <c r="Z40" t="str">
        <f t="shared" si="0"/>
        <v/>
      </c>
      <c r="AA40" t="str">
        <f t="shared" si="1"/>
        <v/>
      </c>
    </row>
    <row r="41" spans="1:27" ht="24.95" hidden="1" customHeight="1">
      <c r="A41" s="13"/>
      <c r="B41" s="18"/>
      <c r="C41" s="41" t="s">
        <v>462</v>
      </c>
      <c r="D41" s="24" t="s">
        <v>331</v>
      </c>
      <c r="E41" s="205">
        <v>0</v>
      </c>
      <c r="F41" s="205">
        <v>0</v>
      </c>
      <c r="G41" s="205">
        <v>0</v>
      </c>
      <c r="H41" s="205">
        <v>0</v>
      </c>
      <c r="I41" s="37">
        <v>0</v>
      </c>
      <c r="J41" s="37">
        <v>0</v>
      </c>
      <c r="K41" s="37">
        <v>0</v>
      </c>
      <c r="L41" s="37">
        <v>0</v>
      </c>
      <c r="M41" s="34">
        <v>163</v>
      </c>
      <c r="N41" s="34">
        <v>260</v>
      </c>
      <c r="O41" s="34">
        <v>174</v>
      </c>
      <c r="P41" s="34">
        <v>273</v>
      </c>
      <c r="Q41" s="34">
        <v>184</v>
      </c>
      <c r="R41" s="34">
        <v>287</v>
      </c>
      <c r="S41" s="34"/>
      <c r="T41" s="34"/>
      <c r="U41" s="123"/>
      <c r="V41" s="295" t="s">
        <v>1360</v>
      </c>
      <c r="W41" s="124"/>
      <c r="X41" s="125"/>
      <c r="Z41" t="str">
        <f t="shared" si="0"/>
        <v/>
      </c>
      <c r="AA41" t="str">
        <f t="shared" si="1"/>
        <v/>
      </c>
    </row>
    <row r="42" spans="1:27" ht="24.95" hidden="1" customHeight="1">
      <c r="A42" s="13"/>
      <c r="B42" s="18"/>
      <c r="C42" s="41" t="s">
        <v>461</v>
      </c>
      <c r="D42" s="24" t="s">
        <v>331</v>
      </c>
      <c r="E42" s="205">
        <v>0</v>
      </c>
      <c r="F42" s="205">
        <v>0</v>
      </c>
      <c r="G42" s="205">
        <v>0</v>
      </c>
      <c r="H42" s="205">
        <v>0</v>
      </c>
      <c r="I42" s="37">
        <v>0</v>
      </c>
      <c r="J42" s="37">
        <v>0</v>
      </c>
      <c r="K42" s="37">
        <v>0</v>
      </c>
      <c r="L42" s="37">
        <v>0</v>
      </c>
      <c r="M42" s="34">
        <v>9135</v>
      </c>
      <c r="N42" s="34">
        <v>5567</v>
      </c>
      <c r="O42" s="34">
        <v>9499</v>
      </c>
      <c r="P42" s="34">
        <v>5728</v>
      </c>
      <c r="Q42" s="37">
        <v>9743</v>
      </c>
      <c r="R42" s="37">
        <v>5848</v>
      </c>
      <c r="S42" s="37"/>
      <c r="T42" s="37"/>
      <c r="U42" s="123"/>
      <c r="V42" s="295" t="s">
        <v>1361</v>
      </c>
      <c r="W42" s="124"/>
      <c r="X42" s="125"/>
      <c r="Z42" t="str">
        <f t="shared" si="0"/>
        <v/>
      </c>
      <c r="AA42" t="str">
        <f t="shared" si="1"/>
        <v/>
      </c>
    </row>
    <row r="43" spans="1:27" ht="24.95" hidden="1" customHeight="1">
      <c r="A43" s="13"/>
      <c r="B43" s="18"/>
      <c r="C43" s="41" t="s">
        <v>459</v>
      </c>
      <c r="D43" s="24" t="s">
        <v>331</v>
      </c>
      <c r="E43" s="205">
        <v>0</v>
      </c>
      <c r="F43" s="205">
        <v>0</v>
      </c>
      <c r="G43" s="205">
        <v>0</v>
      </c>
      <c r="H43" s="205">
        <v>0</v>
      </c>
      <c r="I43" s="37">
        <v>0</v>
      </c>
      <c r="J43" s="37">
        <v>0</v>
      </c>
      <c r="K43" s="37">
        <v>0</v>
      </c>
      <c r="L43" s="37">
        <v>0</v>
      </c>
      <c r="M43" s="34">
        <v>9516</v>
      </c>
      <c r="N43" s="34">
        <v>5531</v>
      </c>
      <c r="O43" s="34">
        <v>9158</v>
      </c>
      <c r="P43" s="34">
        <v>5562</v>
      </c>
      <c r="Q43" s="34">
        <v>8944</v>
      </c>
      <c r="R43" s="34">
        <v>5611</v>
      </c>
      <c r="S43" s="34"/>
      <c r="T43" s="34"/>
      <c r="U43" s="123"/>
      <c r="V43" s="295" t="s">
        <v>1362</v>
      </c>
      <c r="W43" s="124"/>
      <c r="X43" s="125"/>
      <c r="Z43" t="str">
        <f t="shared" si="0"/>
        <v/>
      </c>
      <c r="AA43" t="str">
        <f t="shared" si="1"/>
        <v/>
      </c>
    </row>
    <row r="44" spans="1:27" ht="24.95" hidden="1" customHeight="1">
      <c r="A44" s="13"/>
      <c r="B44" s="18"/>
      <c r="C44" s="41" t="s">
        <v>768</v>
      </c>
      <c r="D44" s="24" t="s">
        <v>331</v>
      </c>
      <c r="E44" s="205">
        <v>0</v>
      </c>
      <c r="F44" s="205">
        <v>0</v>
      </c>
      <c r="G44" s="205">
        <v>0</v>
      </c>
      <c r="H44" s="205">
        <v>0</v>
      </c>
      <c r="I44" s="37">
        <v>0</v>
      </c>
      <c r="J44" s="37">
        <v>0</v>
      </c>
      <c r="K44" s="37">
        <v>0</v>
      </c>
      <c r="L44" s="37">
        <v>0</v>
      </c>
      <c r="M44" s="34">
        <v>1524</v>
      </c>
      <c r="N44" s="34">
        <v>3614</v>
      </c>
      <c r="O44" s="34">
        <v>1460</v>
      </c>
      <c r="P44" s="34">
        <v>3652</v>
      </c>
      <c r="Q44" s="34">
        <v>1413</v>
      </c>
      <c r="R44" s="34">
        <v>3727</v>
      </c>
      <c r="S44" s="34"/>
      <c r="T44" s="34"/>
      <c r="U44" s="123"/>
      <c r="V44" s="295" t="s">
        <v>1363</v>
      </c>
      <c r="W44" s="124"/>
      <c r="X44" s="125"/>
      <c r="Z44" t="str">
        <f t="shared" si="0"/>
        <v/>
      </c>
      <c r="AA44" t="str">
        <f t="shared" si="1"/>
        <v/>
      </c>
    </row>
    <row r="45" spans="1:27" ht="24.95" hidden="1" customHeight="1">
      <c r="A45" s="13"/>
      <c r="B45" s="18"/>
      <c r="C45" s="41" t="s">
        <v>769</v>
      </c>
      <c r="D45" s="24" t="s">
        <v>331</v>
      </c>
      <c r="E45" s="205">
        <v>0</v>
      </c>
      <c r="F45" s="205">
        <v>0</v>
      </c>
      <c r="G45" s="205">
        <v>0</v>
      </c>
      <c r="H45" s="205">
        <v>0</v>
      </c>
      <c r="I45" s="37">
        <v>0</v>
      </c>
      <c r="J45" s="37">
        <v>0</v>
      </c>
      <c r="K45" s="37">
        <v>0</v>
      </c>
      <c r="L45" s="37">
        <v>0</v>
      </c>
      <c r="M45" s="34">
        <v>307</v>
      </c>
      <c r="N45" s="34">
        <v>1878</v>
      </c>
      <c r="O45" s="34">
        <v>298</v>
      </c>
      <c r="P45" s="34">
        <v>1760</v>
      </c>
      <c r="Q45" s="34">
        <v>286</v>
      </c>
      <c r="R45" s="34">
        <v>1662</v>
      </c>
      <c r="S45" s="34"/>
      <c r="T45" s="34"/>
      <c r="U45" s="123"/>
      <c r="V45" s="295" t="s">
        <v>1364</v>
      </c>
      <c r="W45" s="124"/>
      <c r="X45" s="125"/>
      <c r="Z45" t="str">
        <f t="shared" si="0"/>
        <v/>
      </c>
      <c r="AA45" t="str">
        <f t="shared" si="1"/>
        <v/>
      </c>
    </row>
    <row r="46" spans="1:27" ht="24.95" hidden="1" customHeight="1">
      <c r="A46" s="13"/>
      <c r="B46" s="18"/>
      <c r="C46" s="41" t="s">
        <v>770</v>
      </c>
      <c r="D46" s="24" t="s">
        <v>331</v>
      </c>
      <c r="E46" s="205">
        <v>0</v>
      </c>
      <c r="F46" s="205">
        <v>0</v>
      </c>
      <c r="G46" s="205">
        <v>0</v>
      </c>
      <c r="H46" s="205">
        <v>0</v>
      </c>
      <c r="I46" s="37">
        <v>0</v>
      </c>
      <c r="J46" s="37">
        <v>0</v>
      </c>
      <c r="K46" s="37">
        <v>0</v>
      </c>
      <c r="L46" s="37">
        <v>0</v>
      </c>
      <c r="M46" s="34">
        <v>3</v>
      </c>
      <c r="N46" s="34">
        <v>2</v>
      </c>
      <c r="O46" s="34">
        <v>4</v>
      </c>
      <c r="P46" s="34">
        <v>2</v>
      </c>
      <c r="Q46" s="34">
        <v>5</v>
      </c>
      <c r="R46" s="34">
        <v>2</v>
      </c>
      <c r="S46" s="34"/>
      <c r="T46" s="34"/>
      <c r="U46" s="123"/>
      <c r="V46" s="295" t="s">
        <v>1365</v>
      </c>
      <c r="W46" s="124"/>
      <c r="X46" s="125"/>
      <c r="Z46" t="str">
        <f t="shared" si="0"/>
        <v/>
      </c>
      <c r="AA46" t="str">
        <f t="shared" si="1"/>
        <v/>
      </c>
    </row>
    <row r="47" spans="1:27" hidden="1">
      <c r="A47" s="13">
        <v>295</v>
      </c>
      <c r="B47" s="266" t="s">
        <v>434</v>
      </c>
      <c r="C47" s="41"/>
      <c r="D47" s="14"/>
      <c r="E47" s="34"/>
      <c r="F47" s="34"/>
      <c r="G47" s="34"/>
      <c r="H47" s="34"/>
      <c r="I47" s="34"/>
      <c r="J47" s="34"/>
      <c r="K47" s="34"/>
      <c r="L47" s="34"/>
      <c r="M47" s="34"/>
      <c r="N47" s="34"/>
      <c r="O47" s="34"/>
      <c r="P47" s="34"/>
      <c r="Q47" s="34"/>
      <c r="R47" s="34"/>
      <c r="S47" s="34"/>
      <c r="T47" s="34"/>
      <c r="U47" s="123"/>
      <c r="V47" s="295"/>
      <c r="W47" s="124" t="s">
        <v>234</v>
      </c>
      <c r="X47" s="125"/>
      <c r="Z47" t="str">
        <f t="shared" si="0"/>
        <v/>
      </c>
      <c r="AA47" t="str">
        <f t="shared" si="1"/>
        <v/>
      </c>
    </row>
    <row r="48" spans="1:27" ht="24.95" hidden="1" customHeight="1">
      <c r="A48" s="13"/>
      <c r="B48" s="18"/>
      <c r="C48" s="41" t="s">
        <v>235</v>
      </c>
      <c r="D48" s="24" t="s">
        <v>331</v>
      </c>
      <c r="E48" s="205">
        <v>0</v>
      </c>
      <c r="F48" s="205">
        <v>0</v>
      </c>
      <c r="G48" s="205">
        <v>0</v>
      </c>
      <c r="H48" s="205">
        <v>0</v>
      </c>
      <c r="I48" s="37">
        <v>0</v>
      </c>
      <c r="J48" s="37">
        <v>0</v>
      </c>
      <c r="K48" s="37">
        <v>0</v>
      </c>
      <c r="L48" s="37">
        <v>0</v>
      </c>
      <c r="M48" s="37" t="s">
        <v>291</v>
      </c>
      <c r="N48" s="37" t="s">
        <v>291</v>
      </c>
      <c r="O48" s="37" t="s">
        <v>291</v>
      </c>
      <c r="P48" s="37" t="s">
        <v>291</v>
      </c>
      <c r="Q48" s="37" t="s">
        <v>291</v>
      </c>
      <c r="R48" s="37" t="s">
        <v>291</v>
      </c>
      <c r="S48" s="37"/>
      <c r="T48" s="37"/>
      <c r="U48" s="123"/>
      <c r="V48" s="295" t="s">
        <v>1366</v>
      </c>
      <c r="W48" s="124"/>
      <c r="X48" s="125"/>
      <c r="Z48" t="str">
        <f t="shared" si="0"/>
        <v/>
      </c>
      <c r="AA48" t="str">
        <f t="shared" si="1"/>
        <v/>
      </c>
    </row>
    <row r="49" spans="1:27" ht="24.95" hidden="1" customHeight="1">
      <c r="A49" s="13"/>
      <c r="B49" s="18"/>
      <c r="C49" s="41" t="s">
        <v>236</v>
      </c>
      <c r="D49" s="24" t="s">
        <v>331</v>
      </c>
      <c r="E49" s="205">
        <v>0</v>
      </c>
      <c r="F49" s="205">
        <v>0</v>
      </c>
      <c r="G49" s="205">
        <v>0</v>
      </c>
      <c r="H49" s="205">
        <v>0</v>
      </c>
      <c r="I49" s="37">
        <v>0</v>
      </c>
      <c r="J49" s="37">
        <v>0</v>
      </c>
      <c r="K49" s="37">
        <v>0</v>
      </c>
      <c r="L49" s="37">
        <v>0</v>
      </c>
      <c r="M49" s="34">
        <v>125</v>
      </c>
      <c r="N49" s="34">
        <v>446</v>
      </c>
      <c r="O49" s="34">
        <v>195</v>
      </c>
      <c r="P49" s="34">
        <v>525</v>
      </c>
      <c r="Q49" s="34">
        <v>217</v>
      </c>
      <c r="R49" s="34">
        <v>520</v>
      </c>
      <c r="S49" s="34"/>
      <c r="T49" s="34"/>
      <c r="U49" s="123"/>
      <c r="V49" s="295" t="s">
        <v>1367</v>
      </c>
      <c r="W49" s="124"/>
      <c r="X49" s="125"/>
      <c r="Z49" t="str">
        <f t="shared" si="0"/>
        <v/>
      </c>
      <c r="AA49" t="str">
        <f t="shared" si="1"/>
        <v/>
      </c>
    </row>
    <row r="50" spans="1:27" ht="24.95" hidden="1" customHeight="1">
      <c r="A50" s="13"/>
      <c r="B50" s="18"/>
      <c r="C50" s="41" t="s">
        <v>237</v>
      </c>
      <c r="D50" s="24" t="s">
        <v>331</v>
      </c>
      <c r="E50" s="205">
        <v>0</v>
      </c>
      <c r="F50" s="205">
        <v>0</v>
      </c>
      <c r="G50" s="205">
        <v>0</v>
      </c>
      <c r="H50" s="205">
        <v>0</v>
      </c>
      <c r="I50" s="37">
        <v>0</v>
      </c>
      <c r="J50" s="37">
        <v>0</v>
      </c>
      <c r="K50" s="37">
        <v>0</v>
      </c>
      <c r="L50" s="37">
        <v>0</v>
      </c>
      <c r="M50" s="34">
        <v>1187</v>
      </c>
      <c r="N50" s="34">
        <v>860</v>
      </c>
      <c r="O50" s="34">
        <v>1127</v>
      </c>
      <c r="P50" s="34">
        <v>912</v>
      </c>
      <c r="Q50" s="34">
        <v>1029</v>
      </c>
      <c r="R50" s="34">
        <v>1086</v>
      </c>
      <c r="S50" s="34"/>
      <c r="T50" s="34"/>
      <c r="U50" s="123"/>
      <c r="V50" s="295" t="s">
        <v>1368</v>
      </c>
      <c r="W50" s="124"/>
      <c r="X50" s="125"/>
      <c r="Z50" t="str">
        <f t="shared" si="0"/>
        <v/>
      </c>
      <c r="AA50" t="str">
        <f t="shared" si="1"/>
        <v/>
      </c>
    </row>
    <row r="51" spans="1:27" ht="24.95" hidden="1" customHeight="1">
      <c r="A51" s="13"/>
      <c r="B51" s="18"/>
      <c r="C51" s="41" t="s">
        <v>238</v>
      </c>
      <c r="D51" s="24" t="s">
        <v>331</v>
      </c>
      <c r="E51" s="205">
        <v>0</v>
      </c>
      <c r="F51" s="205">
        <v>0</v>
      </c>
      <c r="G51" s="205">
        <v>0</v>
      </c>
      <c r="H51" s="205">
        <v>0</v>
      </c>
      <c r="I51" s="37">
        <v>0</v>
      </c>
      <c r="J51" s="37">
        <v>0</v>
      </c>
      <c r="K51" s="37">
        <v>0</v>
      </c>
      <c r="L51" s="37">
        <v>0</v>
      </c>
      <c r="M51" s="34">
        <v>2611</v>
      </c>
      <c r="N51" s="34">
        <v>1572</v>
      </c>
      <c r="O51" s="34">
        <v>2415</v>
      </c>
      <c r="P51" s="34">
        <v>1531</v>
      </c>
      <c r="Q51" s="34">
        <v>2262</v>
      </c>
      <c r="R51" s="34">
        <v>1481</v>
      </c>
      <c r="S51" s="34"/>
      <c r="T51" s="34"/>
      <c r="U51" s="123"/>
      <c r="V51" s="295" t="s">
        <v>1369</v>
      </c>
      <c r="W51" s="124"/>
      <c r="X51" s="125"/>
      <c r="Z51" t="str">
        <f t="shared" si="0"/>
        <v/>
      </c>
      <c r="AA51" t="str">
        <f t="shared" si="1"/>
        <v/>
      </c>
    </row>
    <row r="52" spans="1:27" ht="24.95" hidden="1" customHeight="1">
      <c r="A52" s="13"/>
      <c r="B52" s="18"/>
      <c r="C52" s="41" t="s">
        <v>239</v>
      </c>
      <c r="D52" s="24" t="s">
        <v>331</v>
      </c>
      <c r="E52" s="205">
        <v>0</v>
      </c>
      <c r="F52" s="205">
        <v>0</v>
      </c>
      <c r="G52" s="205">
        <v>0</v>
      </c>
      <c r="H52" s="205">
        <v>0</v>
      </c>
      <c r="I52" s="37">
        <v>0</v>
      </c>
      <c r="J52" s="37">
        <v>0</v>
      </c>
      <c r="K52" s="37">
        <v>0</v>
      </c>
      <c r="L52" s="37">
        <v>0</v>
      </c>
      <c r="M52" s="34">
        <v>4088</v>
      </c>
      <c r="N52" s="34">
        <v>2562</v>
      </c>
      <c r="O52" s="34">
        <v>3988</v>
      </c>
      <c r="P52" s="34">
        <v>2595</v>
      </c>
      <c r="Q52" s="34">
        <v>3776</v>
      </c>
      <c r="R52" s="34">
        <v>2600</v>
      </c>
      <c r="S52" s="34"/>
      <c r="T52" s="34"/>
      <c r="U52" s="123"/>
      <c r="V52" s="295" t="s">
        <v>1370</v>
      </c>
      <c r="W52" s="124"/>
      <c r="X52" s="125"/>
      <c r="Z52" t="str">
        <f t="shared" si="0"/>
        <v/>
      </c>
      <c r="AA52" t="str">
        <f t="shared" si="1"/>
        <v/>
      </c>
    </row>
    <row r="53" spans="1:27" ht="24.95" hidden="1" customHeight="1">
      <c r="A53" s="13"/>
      <c r="B53" s="18"/>
      <c r="C53" s="41" t="s">
        <v>240</v>
      </c>
      <c r="D53" s="24" t="s">
        <v>331</v>
      </c>
      <c r="E53" s="205">
        <v>0</v>
      </c>
      <c r="F53" s="205">
        <v>0</v>
      </c>
      <c r="G53" s="205">
        <v>0</v>
      </c>
      <c r="H53" s="205">
        <v>0</v>
      </c>
      <c r="I53" s="37">
        <v>0</v>
      </c>
      <c r="J53" s="37">
        <v>0</v>
      </c>
      <c r="K53" s="37">
        <v>0</v>
      </c>
      <c r="L53" s="37">
        <v>0</v>
      </c>
      <c r="M53" s="34">
        <v>4267</v>
      </c>
      <c r="N53" s="34">
        <v>3312</v>
      </c>
      <c r="O53" s="34">
        <v>4376</v>
      </c>
      <c r="P53" s="34">
        <v>3174</v>
      </c>
      <c r="Q53" s="34">
        <v>4286</v>
      </c>
      <c r="R53" s="34">
        <v>2942</v>
      </c>
      <c r="S53" s="34"/>
      <c r="T53" s="34"/>
      <c r="U53" s="123"/>
      <c r="V53" s="295" t="s">
        <v>1371</v>
      </c>
      <c r="W53" s="124"/>
      <c r="X53" s="125"/>
      <c r="Z53" t="str">
        <f t="shared" si="0"/>
        <v/>
      </c>
      <c r="AA53" t="str">
        <f t="shared" si="1"/>
        <v/>
      </c>
    </row>
    <row r="54" spans="1:27" ht="24.95" hidden="1" customHeight="1">
      <c r="A54" s="13"/>
      <c r="B54" s="18"/>
      <c r="C54" s="41" t="s">
        <v>241</v>
      </c>
      <c r="D54" s="24" t="s">
        <v>331</v>
      </c>
      <c r="E54" s="239">
        <v>0</v>
      </c>
      <c r="F54" s="240">
        <v>0</v>
      </c>
      <c r="G54" s="240">
        <v>0</v>
      </c>
      <c r="H54" s="240">
        <v>0</v>
      </c>
      <c r="I54" s="169">
        <v>0</v>
      </c>
      <c r="J54" s="169">
        <v>0</v>
      </c>
      <c r="K54" s="37">
        <v>0</v>
      </c>
      <c r="L54" s="37">
        <v>0</v>
      </c>
      <c r="M54" s="34">
        <v>4489</v>
      </c>
      <c r="N54" s="34">
        <v>4560</v>
      </c>
      <c r="O54" s="34">
        <v>4540</v>
      </c>
      <c r="P54" s="34">
        <v>4436</v>
      </c>
      <c r="Q54" s="34">
        <v>4588</v>
      </c>
      <c r="R54" s="34">
        <v>4127</v>
      </c>
      <c r="S54" s="34"/>
      <c r="T54" s="34"/>
      <c r="U54" s="123"/>
      <c r="V54" s="295" t="s">
        <v>1372</v>
      </c>
      <c r="W54" s="124"/>
      <c r="X54" s="125"/>
      <c r="Z54" t="str">
        <f t="shared" si="0"/>
        <v/>
      </c>
      <c r="AA54" t="str">
        <f t="shared" si="1"/>
        <v/>
      </c>
    </row>
    <row r="55" spans="1:27" ht="24.95" hidden="1" customHeight="1">
      <c r="A55" s="13"/>
      <c r="B55" s="18"/>
      <c r="C55" s="41" t="s">
        <v>242</v>
      </c>
      <c r="D55" s="24" t="s">
        <v>331</v>
      </c>
      <c r="E55" s="205">
        <v>0</v>
      </c>
      <c r="F55" s="205">
        <v>0</v>
      </c>
      <c r="G55" s="205">
        <v>0</v>
      </c>
      <c r="H55" s="205">
        <v>0</v>
      </c>
      <c r="I55" s="37">
        <v>0</v>
      </c>
      <c r="J55" s="37">
        <v>0</v>
      </c>
      <c r="K55" s="37">
        <v>0</v>
      </c>
      <c r="L55" s="37">
        <v>0</v>
      </c>
      <c r="M55" s="34">
        <v>2643</v>
      </c>
      <c r="N55" s="34">
        <v>2276</v>
      </c>
      <c r="O55" s="34">
        <v>2674</v>
      </c>
      <c r="P55" s="34">
        <v>2443</v>
      </c>
      <c r="Q55" s="37">
        <v>2943</v>
      </c>
      <c r="R55" s="34">
        <v>2934</v>
      </c>
      <c r="S55" s="37"/>
      <c r="T55" s="34"/>
      <c r="U55" s="123"/>
      <c r="V55" s="295" t="s">
        <v>1373</v>
      </c>
      <c r="W55" s="124"/>
      <c r="X55" s="125"/>
      <c r="Z55" t="str">
        <f t="shared" si="0"/>
        <v/>
      </c>
      <c r="AA55" t="str">
        <f t="shared" si="1"/>
        <v/>
      </c>
    </row>
    <row r="56" spans="1:27" ht="24.95" hidden="1" customHeight="1">
      <c r="A56" s="13"/>
      <c r="B56" s="18"/>
      <c r="C56" s="41" t="s">
        <v>243</v>
      </c>
      <c r="D56" s="24" t="s">
        <v>331</v>
      </c>
      <c r="E56" s="205">
        <v>0</v>
      </c>
      <c r="F56" s="205">
        <v>0</v>
      </c>
      <c r="G56" s="205">
        <v>0</v>
      </c>
      <c r="H56" s="205">
        <v>0</v>
      </c>
      <c r="I56" s="37">
        <v>0</v>
      </c>
      <c r="J56" s="37">
        <v>0</v>
      </c>
      <c r="K56" s="37">
        <v>0</v>
      </c>
      <c r="L56" s="37">
        <v>0</v>
      </c>
      <c r="M56" s="34">
        <v>954</v>
      </c>
      <c r="N56" s="34">
        <v>937</v>
      </c>
      <c r="O56" s="34">
        <v>1019</v>
      </c>
      <c r="P56" s="34">
        <v>961</v>
      </c>
      <c r="Q56" s="34">
        <v>1118</v>
      </c>
      <c r="R56" s="34">
        <v>1029</v>
      </c>
      <c r="S56" s="34"/>
      <c r="T56" s="34"/>
      <c r="U56" s="123"/>
      <c r="V56" s="295" t="s">
        <v>1374</v>
      </c>
      <c r="W56" s="124"/>
      <c r="X56" s="125"/>
      <c r="Z56" t="str">
        <f t="shared" si="0"/>
        <v/>
      </c>
      <c r="AA56" t="str">
        <f t="shared" si="1"/>
        <v/>
      </c>
    </row>
    <row r="57" spans="1:27" ht="24.95" hidden="1" customHeight="1">
      <c r="A57" s="13"/>
      <c r="B57" s="18"/>
      <c r="C57" s="41" t="s">
        <v>244</v>
      </c>
      <c r="D57" s="24" t="s">
        <v>331</v>
      </c>
      <c r="E57" s="205">
        <v>0</v>
      </c>
      <c r="F57" s="205">
        <v>0</v>
      </c>
      <c r="G57" s="205">
        <v>0</v>
      </c>
      <c r="H57" s="205">
        <v>0</v>
      </c>
      <c r="I57" s="37">
        <v>0</v>
      </c>
      <c r="J57" s="37">
        <v>0</v>
      </c>
      <c r="K57" s="37">
        <v>0</v>
      </c>
      <c r="L57" s="37">
        <v>0</v>
      </c>
      <c r="M57" s="34">
        <v>254</v>
      </c>
      <c r="N57" s="34">
        <v>316</v>
      </c>
      <c r="O57" s="34">
        <v>283</v>
      </c>
      <c r="P57" s="34">
        <v>353</v>
      </c>
      <c r="Q57" s="34">
        <v>343</v>
      </c>
      <c r="R57" s="34">
        <v>405</v>
      </c>
      <c r="S57" s="34"/>
      <c r="T57" s="34"/>
      <c r="U57" s="123"/>
      <c r="V57" s="295" t="s">
        <v>1375</v>
      </c>
      <c r="W57" s="124"/>
      <c r="X57" s="125"/>
      <c r="Z57" t="str">
        <f t="shared" si="0"/>
        <v/>
      </c>
      <c r="AA57" t="str">
        <f t="shared" si="1"/>
        <v/>
      </c>
    </row>
    <row r="58" spans="1:27" ht="24.95" hidden="1" customHeight="1">
      <c r="A58" s="13"/>
      <c r="B58" s="18"/>
      <c r="C58" s="41" t="s">
        <v>245</v>
      </c>
      <c r="D58" s="24" t="s">
        <v>331</v>
      </c>
      <c r="E58" s="205">
        <v>0</v>
      </c>
      <c r="F58" s="205">
        <v>0</v>
      </c>
      <c r="G58" s="205">
        <v>0</v>
      </c>
      <c r="H58" s="205">
        <v>0</v>
      </c>
      <c r="I58" s="37">
        <v>0</v>
      </c>
      <c r="J58" s="37">
        <v>0</v>
      </c>
      <c r="K58" s="37">
        <v>0</v>
      </c>
      <c r="L58" s="37">
        <v>0</v>
      </c>
      <c r="M58" s="34">
        <v>17</v>
      </c>
      <c r="N58" s="34">
        <v>24</v>
      </c>
      <c r="O58" s="34">
        <v>8</v>
      </c>
      <c r="P58" s="34">
        <v>15</v>
      </c>
      <c r="Q58" s="34">
        <v>13</v>
      </c>
      <c r="R58" s="34">
        <v>13</v>
      </c>
      <c r="S58" s="34"/>
      <c r="T58" s="34"/>
      <c r="U58" s="123"/>
      <c r="V58" s="295" t="s">
        <v>1376</v>
      </c>
      <c r="W58" s="124"/>
      <c r="X58" s="125"/>
      <c r="Z58" t="str">
        <f t="shared" si="0"/>
        <v/>
      </c>
      <c r="AA58" t="str">
        <f t="shared" si="1"/>
        <v/>
      </c>
    </row>
    <row r="59" spans="1:27" hidden="1">
      <c r="A59" s="13">
        <v>296</v>
      </c>
      <c r="B59" s="262" t="s">
        <v>771</v>
      </c>
      <c r="C59" s="41"/>
      <c r="D59" s="24" t="s">
        <v>487</v>
      </c>
      <c r="E59" s="205">
        <v>0</v>
      </c>
      <c r="F59" s="34" t="s">
        <v>23</v>
      </c>
      <c r="G59" s="205">
        <v>0</v>
      </c>
      <c r="H59" s="34" t="s">
        <v>23</v>
      </c>
      <c r="I59" s="37">
        <v>0</v>
      </c>
      <c r="J59" s="34" t="s">
        <v>23</v>
      </c>
      <c r="K59" s="34">
        <v>504</v>
      </c>
      <c r="L59" s="34" t="s">
        <v>23</v>
      </c>
      <c r="M59" s="34">
        <v>564</v>
      </c>
      <c r="N59" s="34" t="s">
        <v>23</v>
      </c>
      <c r="O59" s="34">
        <v>630</v>
      </c>
      <c r="P59" s="34" t="s">
        <v>23</v>
      </c>
      <c r="Q59" s="34">
        <v>724</v>
      </c>
      <c r="R59" s="34" t="s">
        <v>23</v>
      </c>
      <c r="S59" s="34"/>
      <c r="T59" s="34"/>
      <c r="U59" s="123"/>
      <c r="V59" s="295" t="s">
        <v>1377</v>
      </c>
      <c r="W59" s="124" t="s">
        <v>233</v>
      </c>
      <c r="X59" s="125"/>
      <c r="Z59" t="str">
        <f t="shared" si="0"/>
        <v/>
      </c>
      <c r="AA59" t="str">
        <f t="shared" si="1"/>
        <v/>
      </c>
    </row>
    <row r="60" spans="1:27" hidden="1">
      <c r="A60" s="13">
        <v>297</v>
      </c>
      <c r="B60" s="262" t="s">
        <v>772</v>
      </c>
      <c r="C60" s="41"/>
      <c r="D60" s="24" t="s">
        <v>487</v>
      </c>
      <c r="E60" s="205">
        <v>0</v>
      </c>
      <c r="F60" s="205">
        <v>0</v>
      </c>
      <c r="G60" s="205">
        <v>0</v>
      </c>
      <c r="H60" s="205">
        <v>0</v>
      </c>
      <c r="I60" s="37">
        <v>0</v>
      </c>
      <c r="J60" s="37">
        <v>0</v>
      </c>
      <c r="K60" s="34">
        <v>278</v>
      </c>
      <c r="L60" s="34">
        <v>149</v>
      </c>
      <c r="M60" s="34">
        <v>276</v>
      </c>
      <c r="N60" s="34">
        <v>170</v>
      </c>
      <c r="O60" s="34">
        <v>310</v>
      </c>
      <c r="P60" s="34">
        <v>210</v>
      </c>
      <c r="Q60" s="34">
        <v>426</v>
      </c>
      <c r="R60" s="34">
        <v>254</v>
      </c>
      <c r="S60" s="34"/>
      <c r="T60" s="34"/>
      <c r="U60" s="123"/>
      <c r="V60" s="295" t="s">
        <v>1378</v>
      </c>
      <c r="W60" s="124" t="s">
        <v>234</v>
      </c>
      <c r="X60" s="125"/>
      <c r="Z60" t="str">
        <f t="shared" si="0"/>
        <v/>
      </c>
      <c r="AA60" t="str">
        <f t="shared" si="1"/>
        <v/>
      </c>
    </row>
    <row r="61" spans="1:27" hidden="1">
      <c r="A61" s="13">
        <v>298</v>
      </c>
      <c r="B61" s="262" t="s">
        <v>773</v>
      </c>
      <c r="C61" s="41"/>
      <c r="D61" s="24" t="s">
        <v>331</v>
      </c>
      <c r="E61" s="34">
        <v>321</v>
      </c>
      <c r="F61" s="34">
        <v>28</v>
      </c>
      <c r="G61" s="34">
        <v>354</v>
      </c>
      <c r="H61" s="34">
        <v>25</v>
      </c>
      <c r="I61" s="34">
        <v>403</v>
      </c>
      <c r="J61" s="34">
        <v>30</v>
      </c>
      <c r="K61" s="34">
        <v>439</v>
      </c>
      <c r="L61" s="34">
        <v>39</v>
      </c>
      <c r="M61" s="34">
        <v>393</v>
      </c>
      <c r="N61" s="34">
        <v>26</v>
      </c>
      <c r="O61" s="34">
        <v>436</v>
      </c>
      <c r="P61" s="34">
        <v>33</v>
      </c>
      <c r="Q61" s="34">
        <v>430</v>
      </c>
      <c r="R61" s="34">
        <v>38</v>
      </c>
      <c r="S61" s="34"/>
      <c r="T61" s="34"/>
      <c r="U61" s="123"/>
      <c r="V61" s="295" t="s">
        <v>1379</v>
      </c>
      <c r="W61" s="124" t="s">
        <v>234</v>
      </c>
      <c r="X61" s="125"/>
      <c r="Z61" t="str">
        <f t="shared" si="0"/>
        <v/>
      </c>
      <c r="AA61" t="str">
        <f t="shared" si="1"/>
        <v/>
      </c>
    </row>
    <row r="62" spans="1:27" hidden="1">
      <c r="A62" s="13">
        <v>299</v>
      </c>
      <c r="B62" s="264" t="s">
        <v>774</v>
      </c>
      <c r="C62" s="13"/>
      <c r="D62" s="14" t="s">
        <v>317</v>
      </c>
      <c r="E62" s="212">
        <v>71</v>
      </c>
      <c r="F62" s="212">
        <v>259</v>
      </c>
      <c r="G62" s="212">
        <v>72</v>
      </c>
      <c r="H62" s="212">
        <v>247</v>
      </c>
      <c r="I62" s="212">
        <v>73</v>
      </c>
      <c r="J62" s="212">
        <v>239</v>
      </c>
      <c r="K62" s="212">
        <v>73</v>
      </c>
      <c r="L62" s="212">
        <v>245</v>
      </c>
      <c r="M62" s="212">
        <v>77</v>
      </c>
      <c r="N62" s="212">
        <v>244</v>
      </c>
      <c r="O62" s="212">
        <v>69</v>
      </c>
      <c r="P62" s="212">
        <v>244</v>
      </c>
      <c r="Q62" s="212">
        <v>70</v>
      </c>
      <c r="R62" s="212">
        <v>236</v>
      </c>
      <c r="S62" s="212"/>
      <c r="T62" s="212"/>
      <c r="U62" s="123"/>
      <c r="V62" s="295" t="s">
        <v>1380</v>
      </c>
      <c r="W62" s="124" t="s">
        <v>233</v>
      </c>
      <c r="X62" s="125"/>
      <c r="Z62" t="str">
        <f t="shared" si="0"/>
        <v/>
      </c>
      <c r="AA62" t="str">
        <f t="shared" si="1"/>
        <v/>
      </c>
    </row>
    <row r="63" spans="1:27" hidden="1">
      <c r="A63" s="13">
        <v>300</v>
      </c>
      <c r="B63" s="262" t="s">
        <v>775</v>
      </c>
      <c r="C63" s="53"/>
      <c r="D63" s="14"/>
      <c r="E63" s="34"/>
      <c r="F63" s="34"/>
      <c r="G63" s="34"/>
      <c r="H63" s="34"/>
      <c r="I63" s="34"/>
      <c r="J63" s="34"/>
      <c r="K63" s="34"/>
      <c r="L63" s="34"/>
      <c r="M63" s="34"/>
      <c r="N63" s="34"/>
      <c r="O63" s="34"/>
      <c r="P63" s="34"/>
      <c r="Q63" s="34"/>
      <c r="R63" s="34"/>
      <c r="S63" s="34"/>
      <c r="T63" s="34"/>
      <c r="U63" s="123"/>
      <c r="V63" s="295"/>
      <c r="W63" s="124" t="s">
        <v>234</v>
      </c>
      <c r="X63" s="125"/>
      <c r="Z63" t="str">
        <f t="shared" si="0"/>
        <v/>
      </c>
      <c r="AA63" t="str">
        <f t="shared" si="1"/>
        <v/>
      </c>
    </row>
    <row r="64" spans="1:27" ht="24.95" hidden="1" customHeight="1">
      <c r="A64" s="13"/>
      <c r="B64" s="261" t="s">
        <v>776</v>
      </c>
      <c r="C64" s="90"/>
      <c r="D64" s="14" t="s">
        <v>317</v>
      </c>
      <c r="E64" s="37">
        <v>15</v>
      </c>
      <c r="F64" s="37">
        <v>23</v>
      </c>
      <c r="G64" s="37">
        <v>16</v>
      </c>
      <c r="H64" s="37">
        <v>25</v>
      </c>
      <c r="I64" s="37">
        <v>14</v>
      </c>
      <c r="J64" s="37">
        <v>29</v>
      </c>
      <c r="K64" s="37">
        <v>13</v>
      </c>
      <c r="L64" s="37">
        <v>26</v>
      </c>
      <c r="M64" s="37">
        <v>12</v>
      </c>
      <c r="N64" s="37">
        <v>25</v>
      </c>
      <c r="O64" s="37">
        <v>10</v>
      </c>
      <c r="P64" s="37">
        <v>23</v>
      </c>
      <c r="Q64" s="37">
        <v>13</v>
      </c>
      <c r="R64" s="37">
        <v>22</v>
      </c>
      <c r="S64" s="37"/>
      <c r="T64" s="37"/>
      <c r="U64" s="123"/>
      <c r="V64" s="295" t="s">
        <v>1381</v>
      </c>
      <c r="W64" s="124"/>
      <c r="X64" s="125"/>
      <c r="Z64" t="str">
        <f t="shared" si="0"/>
        <v/>
      </c>
      <c r="AA64" t="str">
        <f t="shared" si="1"/>
        <v/>
      </c>
    </row>
    <row r="65" spans="1:27" ht="24.95" hidden="1" customHeight="1">
      <c r="A65" s="13"/>
      <c r="B65" s="261" t="s">
        <v>777</v>
      </c>
      <c r="C65" s="90"/>
      <c r="D65" s="14" t="s">
        <v>317</v>
      </c>
      <c r="E65" s="37">
        <v>7</v>
      </c>
      <c r="F65" s="37">
        <v>8</v>
      </c>
      <c r="G65" s="37">
        <v>4</v>
      </c>
      <c r="H65" s="37">
        <v>6</v>
      </c>
      <c r="I65" s="37">
        <v>3</v>
      </c>
      <c r="J65" s="37">
        <v>7</v>
      </c>
      <c r="K65" s="37">
        <v>5</v>
      </c>
      <c r="L65" s="37">
        <v>11</v>
      </c>
      <c r="M65" s="37">
        <v>5</v>
      </c>
      <c r="N65" s="37">
        <v>5</v>
      </c>
      <c r="O65" s="37">
        <v>6</v>
      </c>
      <c r="P65" s="37">
        <v>6</v>
      </c>
      <c r="Q65" s="37">
        <v>2</v>
      </c>
      <c r="R65" s="37">
        <v>8</v>
      </c>
      <c r="S65" s="37"/>
      <c r="T65" s="37"/>
      <c r="U65" s="123"/>
      <c r="V65" s="295" t="s">
        <v>1382</v>
      </c>
      <c r="W65" s="124"/>
      <c r="X65" s="125"/>
      <c r="Z65" t="str">
        <f t="shared" si="0"/>
        <v/>
      </c>
      <c r="AA65" t="str">
        <f t="shared" si="1"/>
        <v/>
      </c>
    </row>
    <row r="66" spans="1:27" ht="39.950000000000003" hidden="1" customHeight="1">
      <c r="A66" s="53">
        <v>301</v>
      </c>
      <c r="B66" s="262" t="s">
        <v>778</v>
      </c>
      <c r="C66" s="53"/>
      <c r="D66" s="14" t="s">
        <v>475</v>
      </c>
      <c r="E66" s="37">
        <v>153498</v>
      </c>
      <c r="F66" s="37">
        <v>102976</v>
      </c>
      <c r="G66" s="37">
        <v>129447</v>
      </c>
      <c r="H66" s="37">
        <v>90623</v>
      </c>
      <c r="I66" s="37">
        <v>131980</v>
      </c>
      <c r="J66" s="37">
        <v>112400</v>
      </c>
      <c r="K66" s="37">
        <v>121440</v>
      </c>
      <c r="L66" s="37">
        <v>122421</v>
      </c>
      <c r="M66" s="37">
        <v>174224</v>
      </c>
      <c r="N66" s="37">
        <v>142547</v>
      </c>
      <c r="O66" s="37">
        <v>131797</v>
      </c>
      <c r="P66" s="37">
        <v>194200</v>
      </c>
      <c r="Q66" s="37">
        <v>141206</v>
      </c>
      <c r="R66" s="37">
        <v>158080</v>
      </c>
      <c r="S66" s="37"/>
      <c r="T66" s="37"/>
      <c r="U66" s="123"/>
      <c r="V66" s="295" t="s">
        <v>1383</v>
      </c>
      <c r="W66" s="124" t="s">
        <v>234</v>
      </c>
      <c r="X66" s="125"/>
      <c r="Z66" t="str">
        <f t="shared" si="0"/>
        <v/>
      </c>
      <c r="AA66" t="str">
        <f t="shared" si="1"/>
        <v/>
      </c>
    </row>
    <row r="67" spans="1:27" ht="39.950000000000003" hidden="1" customHeight="1">
      <c r="A67" s="53">
        <v>302</v>
      </c>
      <c r="B67" s="262" t="s">
        <v>779</v>
      </c>
      <c r="C67" s="53"/>
      <c r="D67" s="24" t="s">
        <v>455</v>
      </c>
      <c r="E67" s="37">
        <v>61</v>
      </c>
      <c r="F67" s="37">
        <v>61</v>
      </c>
      <c r="G67" s="37">
        <v>74</v>
      </c>
      <c r="H67" s="37">
        <v>74</v>
      </c>
      <c r="I67" s="37">
        <v>82</v>
      </c>
      <c r="J67" s="37">
        <v>82</v>
      </c>
      <c r="K67" s="37">
        <v>81</v>
      </c>
      <c r="L67" s="37">
        <v>81</v>
      </c>
      <c r="M67" s="37">
        <v>83</v>
      </c>
      <c r="N67" s="37">
        <v>83</v>
      </c>
      <c r="O67" s="37">
        <v>81</v>
      </c>
      <c r="P67" s="37">
        <v>81</v>
      </c>
      <c r="Q67" s="37">
        <v>84</v>
      </c>
      <c r="R67" s="37">
        <v>84</v>
      </c>
      <c r="S67" s="37"/>
      <c r="T67" s="37"/>
      <c r="U67" s="123"/>
      <c r="V67" s="295" t="s">
        <v>1384</v>
      </c>
      <c r="W67" s="124" t="s">
        <v>234</v>
      </c>
      <c r="X67" s="125"/>
      <c r="Z67" t="str">
        <f t="shared" si="0"/>
        <v/>
      </c>
      <c r="AA67" t="str">
        <f t="shared" si="1"/>
        <v/>
      </c>
    </row>
    <row r="68" spans="1:27" ht="24.95" customHeight="1">
      <c r="A68" s="53">
        <v>303</v>
      </c>
      <c r="B68" s="264" t="s">
        <v>780</v>
      </c>
      <c r="C68" s="53"/>
      <c r="D68" s="14" t="s">
        <v>317</v>
      </c>
      <c r="E68" s="37">
        <v>56507</v>
      </c>
      <c r="F68" s="37">
        <v>29080</v>
      </c>
      <c r="G68" s="37">
        <v>60574</v>
      </c>
      <c r="H68" s="37">
        <v>32881</v>
      </c>
      <c r="I68" s="37">
        <v>65565</v>
      </c>
      <c r="J68" s="37">
        <v>34797</v>
      </c>
      <c r="K68" s="37">
        <v>66904</v>
      </c>
      <c r="L68" s="37">
        <v>34989</v>
      </c>
      <c r="M68" s="37">
        <v>75608</v>
      </c>
      <c r="N68" s="37">
        <v>33918</v>
      </c>
      <c r="O68" s="37">
        <v>75192</v>
      </c>
      <c r="P68" s="37">
        <v>34825</v>
      </c>
      <c r="Q68" s="37">
        <v>72863</v>
      </c>
      <c r="R68" s="37">
        <v>33337</v>
      </c>
      <c r="S68" s="37">
        <v>74756</v>
      </c>
      <c r="T68" s="37">
        <v>33596</v>
      </c>
      <c r="U68" s="102" t="s">
        <v>173</v>
      </c>
      <c r="V68" s="295" t="s">
        <v>1385</v>
      </c>
      <c r="W68" s="124" t="s">
        <v>246</v>
      </c>
      <c r="X68" s="125"/>
      <c r="Y68" t="s">
        <v>1571</v>
      </c>
      <c r="Z68" t="str">
        <f t="shared" si="0"/>
        <v/>
      </c>
      <c r="AA68" t="str">
        <f t="shared" si="1"/>
        <v/>
      </c>
    </row>
    <row r="69" spans="1:27">
      <c r="A69" s="53">
        <v>304</v>
      </c>
      <c r="B69" s="264" t="s">
        <v>781</v>
      </c>
      <c r="C69" s="53"/>
      <c r="D69" s="14" t="s">
        <v>317</v>
      </c>
      <c r="E69" s="37">
        <v>174</v>
      </c>
      <c r="F69" s="37">
        <v>618</v>
      </c>
      <c r="G69" s="37">
        <v>179</v>
      </c>
      <c r="H69" s="37">
        <v>630</v>
      </c>
      <c r="I69" s="37">
        <v>186</v>
      </c>
      <c r="J69" s="37">
        <v>625</v>
      </c>
      <c r="K69" s="37">
        <v>207</v>
      </c>
      <c r="L69" s="37">
        <v>634</v>
      </c>
      <c r="M69" s="37">
        <v>214</v>
      </c>
      <c r="N69" s="37">
        <v>639</v>
      </c>
      <c r="O69" s="37">
        <v>197</v>
      </c>
      <c r="P69" s="37">
        <v>578</v>
      </c>
      <c r="Q69" s="37">
        <v>190</v>
      </c>
      <c r="R69" s="37">
        <v>546</v>
      </c>
      <c r="S69" s="37">
        <v>202</v>
      </c>
      <c r="T69" s="37">
        <v>568</v>
      </c>
      <c r="U69" s="123"/>
      <c r="V69" s="295" t="s">
        <v>1386</v>
      </c>
      <c r="W69" s="124" t="s">
        <v>199</v>
      </c>
      <c r="X69" s="125"/>
      <c r="Y69" t="s">
        <v>1572</v>
      </c>
      <c r="Z69" t="str">
        <f t="shared" si="0"/>
        <v/>
      </c>
      <c r="AA69" t="str">
        <f t="shared" si="1"/>
        <v/>
      </c>
    </row>
    <row r="70" spans="1:27">
      <c r="A70" s="53">
        <v>305</v>
      </c>
      <c r="B70" s="264" t="s">
        <v>782</v>
      </c>
      <c r="C70" s="53"/>
      <c r="D70" s="14" t="s">
        <v>317</v>
      </c>
      <c r="E70" s="37">
        <v>968</v>
      </c>
      <c r="F70" s="37">
        <v>3183</v>
      </c>
      <c r="G70" s="37">
        <v>1014</v>
      </c>
      <c r="H70" s="37">
        <v>3275</v>
      </c>
      <c r="I70" s="37">
        <v>1070</v>
      </c>
      <c r="J70" s="37">
        <v>3419</v>
      </c>
      <c r="K70" s="37">
        <v>1163</v>
      </c>
      <c r="L70" s="37">
        <v>3492</v>
      </c>
      <c r="M70" s="37">
        <v>1246</v>
      </c>
      <c r="N70" s="37">
        <v>3584</v>
      </c>
      <c r="O70" s="37">
        <v>1123</v>
      </c>
      <c r="P70" s="37">
        <v>3274</v>
      </c>
      <c r="Q70" s="37">
        <v>1150</v>
      </c>
      <c r="R70" s="37">
        <v>3153</v>
      </c>
      <c r="S70" s="37">
        <v>1225</v>
      </c>
      <c r="T70" s="37">
        <v>3288</v>
      </c>
      <c r="U70" s="123"/>
      <c r="V70" s="295" t="s">
        <v>1387</v>
      </c>
      <c r="W70" s="124" t="s">
        <v>199</v>
      </c>
      <c r="X70" s="125"/>
      <c r="Y70" t="s">
        <v>1572</v>
      </c>
      <c r="Z70" t="str">
        <f t="shared" ref="Z70:Z93" si="2">IF(ISBLANK(S70),"",IF(IF(Q70&lt;=R70,1,-1)*IF(S70&lt;=T70,1,-1)&lt;0,"請確認",""))</f>
        <v/>
      </c>
      <c r="AA70" t="str">
        <f t="shared" ref="AA70:AA93" si="3">IF(OR(ISBLANK(T70),ISBLANK(S70),ISTEXT(T70),ISTEXT(S70)),"",IF(OR((S70+T70)/(Q70+R70)&gt;1.3,(S70+T70)/(Q70+R70)&lt;0.7),"請備註",""))</f>
        <v/>
      </c>
    </row>
    <row r="71" spans="1:27" hidden="1">
      <c r="A71" s="53">
        <v>306</v>
      </c>
      <c r="B71" s="264" t="s">
        <v>783</v>
      </c>
      <c r="C71" s="53"/>
      <c r="D71" s="14" t="s">
        <v>317</v>
      </c>
      <c r="E71" s="37">
        <v>5917</v>
      </c>
      <c r="F71" s="37">
        <v>8085</v>
      </c>
      <c r="G71" s="37">
        <v>6189</v>
      </c>
      <c r="H71" s="37">
        <v>8092</v>
      </c>
      <c r="I71" s="37">
        <v>4131</v>
      </c>
      <c r="J71" s="37">
        <v>3751</v>
      </c>
      <c r="K71" s="37">
        <v>3550</v>
      </c>
      <c r="L71" s="37">
        <v>3491</v>
      </c>
      <c r="M71" s="37">
        <v>3858</v>
      </c>
      <c r="N71" s="37">
        <v>3765</v>
      </c>
      <c r="O71" s="37">
        <v>3671</v>
      </c>
      <c r="P71" s="37">
        <v>3267</v>
      </c>
      <c r="Q71" s="37">
        <v>3482</v>
      </c>
      <c r="R71" s="37">
        <v>3134</v>
      </c>
      <c r="S71" s="37"/>
      <c r="T71" s="37"/>
      <c r="U71" s="123"/>
      <c r="V71" s="295" t="s">
        <v>1388</v>
      </c>
      <c r="W71" s="124" t="s">
        <v>247</v>
      </c>
      <c r="X71" s="125"/>
      <c r="Z71" t="str">
        <f t="shared" si="2"/>
        <v/>
      </c>
      <c r="AA71" t="str">
        <f t="shared" si="3"/>
        <v/>
      </c>
    </row>
    <row r="72" spans="1:27" hidden="1">
      <c r="A72" s="53">
        <v>307</v>
      </c>
      <c r="B72" s="262" t="s">
        <v>784</v>
      </c>
      <c r="C72" s="267"/>
      <c r="D72" s="14" t="s">
        <v>306</v>
      </c>
      <c r="E72" s="37">
        <v>6</v>
      </c>
      <c r="F72" s="37">
        <v>3</v>
      </c>
      <c r="G72" s="37">
        <v>6</v>
      </c>
      <c r="H72" s="37">
        <v>3</v>
      </c>
      <c r="I72" s="37">
        <v>6</v>
      </c>
      <c r="J72" s="37">
        <v>3</v>
      </c>
      <c r="K72" s="37">
        <v>4</v>
      </c>
      <c r="L72" s="37">
        <v>5</v>
      </c>
      <c r="M72" s="37">
        <v>5</v>
      </c>
      <c r="N72" s="37">
        <v>4</v>
      </c>
      <c r="O72" s="37">
        <v>6</v>
      </c>
      <c r="P72" s="37">
        <v>3</v>
      </c>
      <c r="Q72" s="37">
        <v>6</v>
      </c>
      <c r="R72" s="37">
        <v>3</v>
      </c>
      <c r="S72" s="37"/>
      <c r="T72" s="37"/>
      <c r="U72" s="123"/>
      <c r="V72" s="295" t="s">
        <v>1389</v>
      </c>
      <c r="W72" s="124" t="s">
        <v>230</v>
      </c>
      <c r="X72" s="125"/>
      <c r="Z72" t="str">
        <f t="shared" si="2"/>
        <v/>
      </c>
      <c r="AA72" t="str">
        <f t="shared" si="3"/>
        <v/>
      </c>
    </row>
    <row r="73" spans="1:27" hidden="1">
      <c r="A73" s="53">
        <v>308</v>
      </c>
      <c r="B73" s="264" t="s">
        <v>785</v>
      </c>
      <c r="C73" s="267"/>
      <c r="D73" s="14" t="s">
        <v>306</v>
      </c>
      <c r="E73" s="37">
        <v>21</v>
      </c>
      <c r="F73" s="37">
        <v>24</v>
      </c>
      <c r="G73" s="37">
        <v>21</v>
      </c>
      <c r="H73" s="37">
        <v>26</v>
      </c>
      <c r="I73" s="37">
        <v>23</v>
      </c>
      <c r="J73" s="37">
        <v>28</v>
      </c>
      <c r="K73" s="37">
        <v>26</v>
      </c>
      <c r="L73" s="37">
        <v>22</v>
      </c>
      <c r="M73" s="37">
        <v>31</v>
      </c>
      <c r="N73" s="37">
        <v>20</v>
      </c>
      <c r="O73" s="37">
        <v>46</v>
      </c>
      <c r="P73" s="37">
        <v>38</v>
      </c>
      <c r="Q73" s="37">
        <v>35</v>
      </c>
      <c r="R73" s="37">
        <v>23</v>
      </c>
      <c r="S73" s="37"/>
      <c r="T73" s="37"/>
      <c r="U73" s="123"/>
      <c r="V73" s="295" t="s">
        <v>1390</v>
      </c>
      <c r="W73" s="124" t="s">
        <v>230</v>
      </c>
      <c r="X73" s="125"/>
      <c r="Z73" t="str">
        <f t="shared" si="2"/>
        <v/>
      </c>
      <c r="AA73" t="str">
        <f t="shared" si="3"/>
        <v/>
      </c>
    </row>
    <row r="74" spans="1:27" hidden="1">
      <c r="A74" s="53">
        <v>309</v>
      </c>
      <c r="B74" s="262" t="s">
        <v>786</v>
      </c>
      <c r="C74" s="267"/>
      <c r="D74" s="14" t="s">
        <v>475</v>
      </c>
      <c r="E74" s="37">
        <v>970</v>
      </c>
      <c r="F74" s="37">
        <v>220</v>
      </c>
      <c r="G74" s="37">
        <v>1370</v>
      </c>
      <c r="H74" s="37">
        <v>970</v>
      </c>
      <c r="I74" s="37">
        <v>980</v>
      </c>
      <c r="J74" s="37">
        <v>450</v>
      </c>
      <c r="K74" s="37">
        <v>1130</v>
      </c>
      <c r="L74" s="37">
        <v>841</v>
      </c>
      <c r="M74" s="37">
        <v>1013</v>
      </c>
      <c r="N74" s="37">
        <v>657</v>
      </c>
      <c r="O74" s="37">
        <v>1405</v>
      </c>
      <c r="P74" s="37">
        <v>650</v>
      </c>
      <c r="Q74" s="37">
        <v>950</v>
      </c>
      <c r="R74" s="37">
        <v>420</v>
      </c>
      <c r="S74" s="37"/>
      <c r="T74" s="37"/>
      <c r="U74" s="123"/>
      <c r="V74" s="295" t="s">
        <v>1391</v>
      </c>
      <c r="W74" s="124" t="s">
        <v>66</v>
      </c>
      <c r="X74" s="125"/>
      <c r="Z74" t="str">
        <f t="shared" si="2"/>
        <v/>
      </c>
      <c r="AA74" t="str">
        <f t="shared" si="3"/>
        <v/>
      </c>
    </row>
    <row r="75" spans="1:27" hidden="1">
      <c r="A75" s="53">
        <v>310</v>
      </c>
      <c r="B75" s="262" t="s">
        <v>787</v>
      </c>
      <c r="C75" s="19"/>
      <c r="D75" s="14" t="s">
        <v>317</v>
      </c>
      <c r="E75" s="212">
        <v>30860</v>
      </c>
      <c r="F75" s="212">
        <v>40739</v>
      </c>
      <c r="G75" s="212">
        <v>30632</v>
      </c>
      <c r="H75" s="212">
        <v>40483</v>
      </c>
      <c r="I75" s="212">
        <v>30347</v>
      </c>
      <c r="J75" s="212">
        <v>40135</v>
      </c>
      <c r="K75" s="212">
        <v>30702</v>
      </c>
      <c r="L75" s="212">
        <v>40133</v>
      </c>
      <c r="M75" s="212">
        <v>30503</v>
      </c>
      <c r="N75" s="212">
        <v>38870</v>
      </c>
      <c r="O75" s="212">
        <v>29715</v>
      </c>
      <c r="P75" s="212">
        <v>39566</v>
      </c>
      <c r="Q75" s="212">
        <v>29875</v>
      </c>
      <c r="R75" s="212">
        <v>39298</v>
      </c>
      <c r="S75" s="212"/>
      <c r="T75" s="212"/>
      <c r="U75" s="123"/>
      <c r="V75" s="295" t="s">
        <v>1392</v>
      </c>
      <c r="W75" s="124" t="s">
        <v>248</v>
      </c>
      <c r="X75" s="125"/>
      <c r="Z75" t="str">
        <f t="shared" si="2"/>
        <v/>
      </c>
      <c r="AA75" t="str">
        <f t="shared" si="3"/>
        <v/>
      </c>
    </row>
    <row r="76" spans="1:27" hidden="1">
      <c r="A76" s="53">
        <v>311</v>
      </c>
      <c r="B76" s="262" t="s">
        <v>788</v>
      </c>
      <c r="C76" s="19"/>
      <c r="D76" s="14" t="s">
        <v>317</v>
      </c>
      <c r="E76" s="151">
        <v>1</v>
      </c>
      <c r="F76" s="151">
        <v>83</v>
      </c>
      <c r="G76" s="151">
        <v>1</v>
      </c>
      <c r="H76" s="151">
        <v>86</v>
      </c>
      <c r="I76" s="151">
        <v>1</v>
      </c>
      <c r="J76" s="151">
        <v>85</v>
      </c>
      <c r="K76" s="151">
        <v>2</v>
      </c>
      <c r="L76" s="151">
        <v>85</v>
      </c>
      <c r="M76" s="151">
        <v>1</v>
      </c>
      <c r="N76" s="151">
        <v>85</v>
      </c>
      <c r="O76" s="151">
        <v>4</v>
      </c>
      <c r="P76" s="151">
        <v>82</v>
      </c>
      <c r="Q76" s="151">
        <v>4</v>
      </c>
      <c r="R76" s="151">
        <v>82</v>
      </c>
      <c r="S76" s="151"/>
      <c r="T76" s="151"/>
      <c r="U76" s="123"/>
      <c r="V76" s="295"/>
      <c r="W76" s="124" t="s">
        <v>249</v>
      </c>
      <c r="X76" s="125"/>
      <c r="Z76" t="str">
        <f t="shared" si="2"/>
        <v/>
      </c>
      <c r="AA76" t="str">
        <f t="shared" si="3"/>
        <v/>
      </c>
    </row>
    <row r="77" spans="1:27" hidden="1">
      <c r="A77" s="13"/>
      <c r="B77" s="467" t="s">
        <v>789</v>
      </c>
      <c r="C77" s="462"/>
      <c r="D77" s="14" t="s">
        <v>317</v>
      </c>
      <c r="E77" s="151">
        <v>1</v>
      </c>
      <c r="F77" s="151">
        <v>16</v>
      </c>
      <c r="G77" s="151">
        <v>1</v>
      </c>
      <c r="H77" s="151">
        <v>16</v>
      </c>
      <c r="I77" s="151">
        <v>1</v>
      </c>
      <c r="J77" s="151">
        <v>16</v>
      </c>
      <c r="K77" s="151">
        <v>1</v>
      </c>
      <c r="L77" s="151">
        <v>16</v>
      </c>
      <c r="M77" s="151">
        <v>1</v>
      </c>
      <c r="N77" s="151">
        <v>16</v>
      </c>
      <c r="O77" s="151">
        <v>0</v>
      </c>
      <c r="P77" s="151">
        <v>17</v>
      </c>
      <c r="Q77" s="151">
        <v>0</v>
      </c>
      <c r="R77" s="151">
        <v>17</v>
      </c>
      <c r="S77" s="151"/>
      <c r="T77" s="151"/>
      <c r="U77" s="123"/>
      <c r="V77" s="295" t="s">
        <v>1393</v>
      </c>
      <c r="W77" s="124"/>
      <c r="X77" s="125"/>
      <c r="Z77" t="str">
        <f t="shared" si="2"/>
        <v/>
      </c>
      <c r="AA77" t="str">
        <f t="shared" si="3"/>
        <v/>
      </c>
    </row>
    <row r="78" spans="1:27" hidden="1">
      <c r="A78" s="13"/>
      <c r="B78" s="449" t="s">
        <v>790</v>
      </c>
      <c r="C78" s="462"/>
      <c r="D78" s="14" t="s">
        <v>317</v>
      </c>
      <c r="E78" s="151">
        <v>0</v>
      </c>
      <c r="F78" s="151">
        <v>5</v>
      </c>
      <c r="G78" s="151">
        <v>0</v>
      </c>
      <c r="H78" s="151">
        <v>5</v>
      </c>
      <c r="I78" s="151">
        <v>0</v>
      </c>
      <c r="J78" s="151">
        <v>5</v>
      </c>
      <c r="K78" s="151">
        <v>1</v>
      </c>
      <c r="L78" s="151">
        <v>5</v>
      </c>
      <c r="M78" s="151">
        <v>0</v>
      </c>
      <c r="N78" s="151">
        <v>5</v>
      </c>
      <c r="O78" s="151">
        <v>0</v>
      </c>
      <c r="P78" s="151">
        <v>5</v>
      </c>
      <c r="Q78" s="151">
        <v>0</v>
      </c>
      <c r="R78" s="151">
        <v>5</v>
      </c>
      <c r="S78" s="151"/>
      <c r="T78" s="151"/>
      <c r="U78" s="123"/>
      <c r="V78" s="295" t="s">
        <v>1394</v>
      </c>
      <c r="W78" s="124"/>
      <c r="X78" s="125"/>
      <c r="Z78" t="str">
        <f t="shared" si="2"/>
        <v/>
      </c>
      <c r="AA78" t="str">
        <f t="shared" si="3"/>
        <v/>
      </c>
    </row>
    <row r="79" spans="1:27" hidden="1">
      <c r="A79" s="13"/>
      <c r="B79" s="269" t="s">
        <v>791</v>
      </c>
      <c r="C79" s="292"/>
      <c r="D79" s="14" t="s">
        <v>317</v>
      </c>
      <c r="E79" s="151">
        <v>0</v>
      </c>
      <c r="F79" s="151">
        <v>62</v>
      </c>
      <c r="G79" s="151">
        <v>0</v>
      </c>
      <c r="H79" s="151">
        <v>65</v>
      </c>
      <c r="I79" s="151">
        <v>0</v>
      </c>
      <c r="J79" s="151">
        <v>64</v>
      </c>
      <c r="K79" s="151">
        <v>0</v>
      </c>
      <c r="L79" s="151">
        <v>64</v>
      </c>
      <c r="M79" s="151">
        <v>0</v>
      </c>
      <c r="N79" s="151">
        <v>64</v>
      </c>
      <c r="O79" s="151">
        <v>4</v>
      </c>
      <c r="P79" s="151">
        <v>60</v>
      </c>
      <c r="Q79" s="151">
        <v>4</v>
      </c>
      <c r="R79" s="151">
        <v>60</v>
      </c>
      <c r="S79" s="151"/>
      <c r="T79" s="151"/>
      <c r="U79" s="123"/>
      <c r="V79" s="295" t="s">
        <v>1395</v>
      </c>
      <c r="W79" s="124"/>
      <c r="X79" s="125"/>
      <c r="Z79" t="str">
        <f t="shared" si="2"/>
        <v/>
      </c>
      <c r="AA79" t="str">
        <f t="shared" si="3"/>
        <v/>
      </c>
    </row>
    <row r="80" spans="1:27" hidden="1">
      <c r="A80" s="13">
        <v>312</v>
      </c>
      <c r="B80" s="262" t="s">
        <v>792</v>
      </c>
      <c r="C80" s="19"/>
      <c r="D80" s="14" t="s">
        <v>317</v>
      </c>
      <c r="E80" s="151">
        <v>95</v>
      </c>
      <c r="F80" s="151">
        <v>1249</v>
      </c>
      <c r="G80" s="151">
        <v>105</v>
      </c>
      <c r="H80" s="151">
        <v>1254</v>
      </c>
      <c r="I80" s="151">
        <v>102</v>
      </c>
      <c r="J80" s="151">
        <v>1236</v>
      </c>
      <c r="K80" s="151">
        <v>102</v>
      </c>
      <c r="L80" s="151">
        <v>1214</v>
      </c>
      <c r="M80" s="151">
        <v>100</v>
      </c>
      <c r="N80" s="151">
        <v>1188</v>
      </c>
      <c r="O80" s="151">
        <v>138</v>
      </c>
      <c r="P80" s="151">
        <v>1202</v>
      </c>
      <c r="Q80" s="151">
        <v>137</v>
      </c>
      <c r="R80" s="151">
        <v>1180</v>
      </c>
      <c r="S80" s="151"/>
      <c r="T80" s="151"/>
      <c r="U80" s="123"/>
      <c r="V80" s="295"/>
      <c r="W80" s="124" t="s">
        <v>249</v>
      </c>
      <c r="X80" s="125"/>
      <c r="Z80" t="str">
        <f t="shared" si="2"/>
        <v/>
      </c>
      <c r="AA80" t="str">
        <f t="shared" si="3"/>
        <v/>
      </c>
    </row>
    <row r="81" spans="1:27" hidden="1">
      <c r="A81" s="13"/>
      <c r="B81" s="261" t="s">
        <v>789</v>
      </c>
      <c r="C81" s="90"/>
      <c r="D81" s="14" t="s">
        <v>317</v>
      </c>
      <c r="E81" s="151">
        <v>7</v>
      </c>
      <c r="F81" s="151">
        <v>228</v>
      </c>
      <c r="G81" s="151">
        <v>6</v>
      </c>
      <c r="H81" s="151">
        <v>234</v>
      </c>
      <c r="I81" s="151">
        <v>6</v>
      </c>
      <c r="J81" s="151">
        <v>233</v>
      </c>
      <c r="K81" s="151">
        <v>7</v>
      </c>
      <c r="L81" s="151">
        <v>233</v>
      </c>
      <c r="M81" s="151">
        <v>6</v>
      </c>
      <c r="N81" s="151">
        <v>230</v>
      </c>
      <c r="O81" s="151">
        <v>7</v>
      </c>
      <c r="P81" s="151">
        <v>231</v>
      </c>
      <c r="Q81" s="151">
        <v>7</v>
      </c>
      <c r="R81" s="151">
        <v>230</v>
      </c>
      <c r="S81" s="151"/>
      <c r="T81" s="151"/>
      <c r="U81" s="123"/>
      <c r="V81" s="295" t="s">
        <v>1396</v>
      </c>
      <c r="W81" s="124"/>
      <c r="X81" s="125"/>
      <c r="Z81" t="str">
        <f t="shared" si="2"/>
        <v/>
      </c>
      <c r="AA81" t="str">
        <f t="shared" si="3"/>
        <v/>
      </c>
    </row>
    <row r="82" spans="1:27" hidden="1">
      <c r="A82" s="13"/>
      <c r="B82" s="269" t="s">
        <v>790</v>
      </c>
      <c r="C82" s="90"/>
      <c r="D82" s="14" t="s">
        <v>317</v>
      </c>
      <c r="E82" s="151">
        <v>1</v>
      </c>
      <c r="F82" s="151">
        <v>80</v>
      </c>
      <c r="G82" s="151">
        <v>0</v>
      </c>
      <c r="H82" s="151">
        <v>80</v>
      </c>
      <c r="I82" s="151">
        <v>0</v>
      </c>
      <c r="J82" s="151">
        <v>80</v>
      </c>
      <c r="K82" s="151">
        <v>0</v>
      </c>
      <c r="L82" s="151">
        <v>80</v>
      </c>
      <c r="M82" s="151">
        <v>0</v>
      </c>
      <c r="N82" s="151">
        <v>80</v>
      </c>
      <c r="O82" s="151">
        <v>2</v>
      </c>
      <c r="P82" s="151">
        <v>78</v>
      </c>
      <c r="Q82" s="151">
        <v>2</v>
      </c>
      <c r="R82" s="151">
        <v>77</v>
      </c>
      <c r="S82" s="151"/>
      <c r="T82" s="151"/>
      <c r="U82" s="123"/>
      <c r="V82" s="295" t="s">
        <v>1397</v>
      </c>
      <c r="W82" s="124"/>
      <c r="X82" s="125"/>
      <c r="Z82" t="str">
        <f t="shared" si="2"/>
        <v/>
      </c>
      <c r="AA82" t="str">
        <f t="shared" si="3"/>
        <v/>
      </c>
    </row>
    <row r="83" spans="1:27" hidden="1">
      <c r="A83" s="13"/>
      <c r="B83" s="269" t="s">
        <v>791</v>
      </c>
      <c r="C83" s="90"/>
      <c r="D83" s="14" t="s">
        <v>317</v>
      </c>
      <c r="E83" s="151">
        <v>87</v>
      </c>
      <c r="F83" s="151">
        <v>941</v>
      </c>
      <c r="G83" s="151">
        <v>99</v>
      </c>
      <c r="H83" s="151">
        <v>940</v>
      </c>
      <c r="I83" s="151">
        <v>96</v>
      </c>
      <c r="J83" s="151">
        <v>923</v>
      </c>
      <c r="K83" s="151">
        <v>95</v>
      </c>
      <c r="L83" s="151">
        <v>901</v>
      </c>
      <c r="M83" s="151">
        <v>94</v>
      </c>
      <c r="N83" s="151">
        <v>878</v>
      </c>
      <c r="O83" s="151">
        <v>129</v>
      </c>
      <c r="P83" s="151">
        <v>893</v>
      </c>
      <c r="Q83" s="151">
        <v>128</v>
      </c>
      <c r="R83" s="151">
        <v>873</v>
      </c>
      <c r="S83" s="151"/>
      <c r="T83" s="151"/>
      <c r="U83" s="123"/>
      <c r="V83" s="295" t="s">
        <v>1398</v>
      </c>
      <c r="W83" s="124"/>
      <c r="X83" s="125"/>
      <c r="Z83" t="str">
        <f t="shared" si="2"/>
        <v/>
      </c>
      <c r="AA83" t="str">
        <f t="shared" si="3"/>
        <v/>
      </c>
    </row>
    <row r="84" spans="1:27" hidden="1">
      <c r="A84" s="13">
        <v>313</v>
      </c>
      <c r="B84" s="262" t="s">
        <v>793</v>
      </c>
      <c r="C84" s="53"/>
      <c r="D84" s="14" t="s">
        <v>317</v>
      </c>
      <c r="E84" s="151">
        <v>13</v>
      </c>
      <c r="F84" s="151">
        <v>31</v>
      </c>
      <c r="G84" s="151">
        <v>0</v>
      </c>
      <c r="H84" s="151">
        <v>0</v>
      </c>
      <c r="I84" s="151">
        <v>0</v>
      </c>
      <c r="J84" s="151">
        <v>0</v>
      </c>
      <c r="K84" s="151">
        <v>0</v>
      </c>
      <c r="L84" s="151">
        <v>0</v>
      </c>
      <c r="M84" s="151">
        <v>15</v>
      </c>
      <c r="N84" s="151">
        <v>20</v>
      </c>
      <c r="O84" s="151">
        <v>0</v>
      </c>
      <c r="P84" s="151">
        <v>0</v>
      </c>
      <c r="Q84" s="151">
        <v>0</v>
      </c>
      <c r="R84" s="151">
        <v>0</v>
      </c>
      <c r="S84" s="151"/>
      <c r="T84" s="151"/>
      <c r="U84" s="123"/>
      <c r="V84" s="295" t="s">
        <v>1399</v>
      </c>
      <c r="W84" s="124" t="s">
        <v>250</v>
      </c>
      <c r="X84" s="125"/>
      <c r="Z84" t="str">
        <f t="shared" si="2"/>
        <v/>
      </c>
      <c r="AA84" t="str">
        <f t="shared" si="3"/>
        <v/>
      </c>
    </row>
    <row r="85" spans="1:27" ht="24.95" hidden="1" customHeight="1">
      <c r="A85" s="13">
        <v>314</v>
      </c>
      <c r="B85" s="262" t="s">
        <v>794</v>
      </c>
      <c r="C85" s="53"/>
      <c r="D85" s="14" t="s">
        <v>317</v>
      </c>
      <c r="E85" s="212">
        <v>18561</v>
      </c>
      <c r="F85" s="212">
        <v>8298</v>
      </c>
      <c r="G85" s="212">
        <v>15059</v>
      </c>
      <c r="H85" s="212">
        <v>9341</v>
      </c>
      <c r="I85" s="212">
        <v>18675</v>
      </c>
      <c r="J85" s="212">
        <v>12670</v>
      </c>
      <c r="K85" s="212">
        <v>17097</v>
      </c>
      <c r="L85" s="212">
        <v>11016</v>
      </c>
      <c r="M85" s="212">
        <v>17159</v>
      </c>
      <c r="N85" s="212">
        <v>9546</v>
      </c>
      <c r="O85" s="212">
        <v>11334</v>
      </c>
      <c r="P85" s="212">
        <v>7578</v>
      </c>
      <c r="Q85" s="212">
        <v>775</v>
      </c>
      <c r="R85" s="212">
        <v>735</v>
      </c>
      <c r="S85" s="212"/>
      <c r="T85" s="212"/>
      <c r="U85" s="123"/>
      <c r="V85" s="295" t="s">
        <v>1400</v>
      </c>
      <c r="W85" s="124" t="s">
        <v>250</v>
      </c>
      <c r="X85" s="214"/>
      <c r="Z85" t="str">
        <f t="shared" si="2"/>
        <v/>
      </c>
      <c r="AA85" t="str">
        <f t="shared" si="3"/>
        <v/>
      </c>
    </row>
    <row r="86" spans="1:27" hidden="1">
      <c r="A86" s="13">
        <v>315</v>
      </c>
      <c r="B86" s="264" t="s">
        <v>795</v>
      </c>
      <c r="C86" s="53"/>
      <c r="D86" s="14" t="s">
        <v>317</v>
      </c>
      <c r="E86" s="37">
        <v>9274</v>
      </c>
      <c r="F86" s="37">
        <v>16191</v>
      </c>
      <c r="G86" s="37">
        <v>9516</v>
      </c>
      <c r="H86" s="37">
        <v>15989</v>
      </c>
      <c r="I86" s="37">
        <v>9353</v>
      </c>
      <c r="J86" s="37">
        <v>15935</v>
      </c>
      <c r="K86" s="37">
        <v>9987</v>
      </c>
      <c r="L86" s="37">
        <v>15260</v>
      </c>
      <c r="M86" s="37">
        <v>9434</v>
      </c>
      <c r="N86" s="37">
        <v>15458</v>
      </c>
      <c r="O86" s="37">
        <v>9364</v>
      </c>
      <c r="P86" s="37">
        <v>15274</v>
      </c>
      <c r="Q86" s="37">
        <v>8868</v>
      </c>
      <c r="R86" s="37">
        <v>14528</v>
      </c>
      <c r="S86" s="37"/>
      <c r="T86" s="37"/>
      <c r="U86" s="123"/>
      <c r="V86" s="295" t="s">
        <v>1401</v>
      </c>
      <c r="W86" s="124" t="s">
        <v>192</v>
      </c>
      <c r="X86" s="125"/>
      <c r="Z86" t="str">
        <f t="shared" si="2"/>
        <v/>
      </c>
      <c r="AA86" t="str">
        <f t="shared" si="3"/>
        <v/>
      </c>
    </row>
    <row r="87" spans="1:27" hidden="1">
      <c r="A87" s="13">
        <v>316</v>
      </c>
      <c r="B87" s="262" t="s">
        <v>796</v>
      </c>
      <c r="C87" s="53"/>
      <c r="D87" s="14" t="s">
        <v>317</v>
      </c>
      <c r="E87" s="212">
        <v>67</v>
      </c>
      <c r="F87" s="212">
        <v>1253</v>
      </c>
      <c r="G87" s="212">
        <v>68</v>
      </c>
      <c r="H87" s="212">
        <v>960</v>
      </c>
      <c r="I87" s="212">
        <v>70</v>
      </c>
      <c r="J87" s="212">
        <v>935</v>
      </c>
      <c r="K87" s="212">
        <v>72</v>
      </c>
      <c r="L87" s="212">
        <v>899</v>
      </c>
      <c r="M87" s="212">
        <v>81</v>
      </c>
      <c r="N87" s="212">
        <v>931</v>
      </c>
      <c r="O87" s="212">
        <v>97</v>
      </c>
      <c r="P87" s="212">
        <v>1188</v>
      </c>
      <c r="Q87" s="212">
        <v>102</v>
      </c>
      <c r="R87" s="212">
        <v>1232</v>
      </c>
      <c r="S87" s="212"/>
      <c r="T87" s="212"/>
      <c r="U87" s="123"/>
      <c r="V87" s="295" t="s">
        <v>1402</v>
      </c>
      <c r="W87" s="124" t="s">
        <v>251</v>
      </c>
      <c r="X87" s="125"/>
      <c r="Z87" t="str">
        <f t="shared" si="2"/>
        <v/>
      </c>
      <c r="AA87" t="str">
        <f t="shared" si="3"/>
        <v/>
      </c>
    </row>
    <row r="88" spans="1:27" ht="99.95" hidden="1" customHeight="1">
      <c r="A88" s="13">
        <v>317</v>
      </c>
      <c r="B88" s="262" t="s">
        <v>797</v>
      </c>
      <c r="C88" s="53"/>
      <c r="D88" s="14" t="s">
        <v>306</v>
      </c>
      <c r="E88" s="212">
        <v>1019</v>
      </c>
      <c r="F88" s="212">
        <v>2511</v>
      </c>
      <c r="G88" s="212">
        <v>1051</v>
      </c>
      <c r="H88" s="212">
        <v>2552</v>
      </c>
      <c r="I88" s="212">
        <v>1035</v>
      </c>
      <c r="J88" s="212">
        <v>2508</v>
      </c>
      <c r="K88" s="212">
        <v>1029</v>
      </c>
      <c r="L88" s="212">
        <v>2494</v>
      </c>
      <c r="M88" s="212">
        <v>1031</v>
      </c>
      <c r="N88" s="212">
        <v>2400</v>
      </c>
      <c r="O88" s="212">
        <v>1060</v>
      </c>
      <c r="P88" s="212">
        <v>2382</v>
      </c>
      <c r="Q88" s="212">
        <v>1070</v>
      </c>
      <c r="R88" s="212">
        <v>2352</v>
      </c>
      <c r="S88" s="212"/>
      <c r="T88" s="212"/>
      <c r="U88" s="123"/>
      <c r="V88" s="295" t="s">
        <v>1403</v>
      </c>
      <c r="W88" s="124" t="s">
        <v>251</v>
      </c>
      <c r="X88" s="125"/>
      <c r="Z88" t="str">
        <f t="shared" si="2"/>
        <v/>
      </c>
      <c r="AA88" t="str">
        <f t="shared" si="3"/>
        <v/>
      </c>
    </row>
    <row r="89" spans="1:27" hidden="1">
      <c r="A89" s="13">
        <v>318</v>
      </c>
      <c r="B89" s="262" t="s">
        <v>798</v>
      </c>
      <c r="C89" s="53"/>
      <c r="D89" s="14" t="s">
        <v>317</v>
      </c>
      <c r="E89" s="37">
        <v>210</v>
      </c>
      <c r="F89" s="37">
        <v>463</v>
      </c>
      <c r="G89" s="37">
        <v>318</v>
      </c>
      <c r="H89" s="37">
        <v>621</v>
      </c>
      <c r="I89" s="37">
        <v>586</v>
      </c>
      <c r="J89" s="37">
        <v>732</v>
      </c>
      <c r="K89" s="37">
        <v>665</v>
      </c>
      <c r="L89" s="37">
        <v>931</v>
      </c>
      <c r="M89" s="37">
        <v>373</v>
      </c>
      <c r="N89" s="37">
        <v>641</v>
      </c>
      <c r="O89" s="37">
        <v>354</v>
      </c>
      <c r="P89" s="37">
        <v>667</v>
      </c>
      <c r="Q89" s="37">
        <v>337</v>
      </c>
      <c r="R89" s="37">
        <v>630</v>
      </c>
      <c r="S89" s="37"/>
      <c r="T89" s="37"/>
      <c r="U89" s="123"/>
      <c r="V89" s="295" t="s">
        <v>1404</v>
      </c>
      <c r="W89" s="124" t="s">
        <v>252</v>
      </c>
      <c r="X89" s="125"/>
      <c r="Z89" t="str">
        <f t="shared" si="2"/>
        <v/>
      </c>
      <c r="AA89" t="str">
        <f t="shared" si="3"/>
        <v/>
      </c>
    </row>
    <row r="90" spans="1:27" hidden="1">
      <c r="A90" s="13">
        <v>319</v>
      </c>
      <c r="B90" s="262" t="s">
        <v>799</v>
      </c>
      <c r="C90" s="53"/>
      <c r="D90" s="14" t="s">
        <v>317</v>
      </c>
      <c r="E90" s="37">
        <v>88</v>
      </c>
      <c r="F90" s="37">
        <v>127</v>
      </c>
      <c r="G90" s="37">
        <v>52</v>
      </c>
      <c r="H90" s="37">
        <v>87</v>
      </c>
      <c r="I90" s="37">
        <v>263</v>
      </c>
      <c r="J90" s="37">
        <v>273</v>
      </c>
      <c r="K90" s="37">
        <v>119</v>
      </c>
      <c r="L90" s="37">
        <v>137</v>
      </c>
      <c r="M90" s="37">
        <v>99</v>
      </c>
      <c r="N90" s="37">
        <v>139</v>
      </c>
      <c r="O90" s="37">
        <v>53</v>
      </c>
      <c r="P90" s="37">
        <v>107</v>
      </c>
      <c r="Q90" s="37">
        <v>76</v>
      </c>
      <c r="R90" s="37">
        <v>134</v>
      </c>
      <c r="S90" s="37"/>
      <c r="T90" s="37"/>
      <c r="U90" s="123"/>
      <c r="V90" s="295" t="s">
        <v>1405</v>
      </c>
      <c r="W90" s="124" t="s">
        <v>252</v>
      </c>
      <c r="X90" s="125"/>
      <c r="Z90" t="str">
        <f t="shared" si="2"/>
        <v/>
      </c>
      <c r="AA90" t="str">
        <f t="shared" si="3"/>
        <v/>
      </c>
    </row>
    <row r="91" spans="1:27" ht="24.95" hidden="1" customHeight="1">
      <c r="A91" s="13">
        <v>320</v>
      </c>
      <c r="B91" s="262" t="s">
        <v>800</v>
      </c>
      <c r="C91" s="53"/>
      <c r="D91" s="14" t="s">
        <v>317</v>
      </c>
      <c r="E91" s="37">
        <v>1178</v>
      </c>
      <c r="F91" s="37">
        <v>2416</v>
      </c>
      <c r="G91" s="37">
        <v>1268</v>
      </c>
      <c r="H91" s="37">
        <v>2568</v>
      </c>
      <c r="I91" s="37">
        <v>1309</v>
      </c>
      <c r="J91" s="37">
        <v>2493</v>
      </c>
      <c r="K91" s="37">
        <v>1304</v>
      </c>
      <c r="L91" s="37">
        <v>2558</v>
      </c>
      <c r="M91" s="37">
        <v>1313</v>
      </c>
      <c r="N91" s="37">
        <v>2527</v>
      </c>
      <c r="O91" s="37">
        <v>1323</v>
      </c>
      <c r="P91" s="37">
        <v>2491</v>
      </c>
      <c r="Q91" s="37">
        <v>1322</v>
      </c>
      <c r="R91" s="37">
        <v>2479</v>
      </c>
      <c r="S91" s="37"/>
      <c r="T91" s="37"/>
      <c r="U91" s="123"/>
      <c r="V91" s="295" t="s">
        <v>1406</v>
      </c>
      <c r="W91" s="124" t="s">
        <v>253</v>
      </c>
      <c r="X91" s="125"/>
      <c r="Z91" t="str">
        <f t="shared" si="2"/>
        <v/>
      </c>
      <c r="AA91" t="str">
        <f t="shared" si="3"/>
        <v/>
      </c>
    </row>
    <row r="92" spans="1:27" hidden="1">
      <c r="A92" s="13">
        <v>321</v>
      </c>
      <c r="B92" s="262" t="s">
        <v>801</v>
      </c>
      <c r="C92" s="53"/>
      <c r="D92" s="14" t="s">
        <v>67</v>
      </c>
      <c r="E92" s="154">
        <v>1614</v>
      </c>
      <c r="F92" s="154">
        <v>3603</v>
      </c>
      <c r="G92" s="154">
        <v>1696</v>
      </c>
      <c r="H92" s="154">
        <v>3715</v>
      </c>
      <c r="I92" s="154">
        <v>1653</v>
      </c>
      <c r="J92" s="154">
        <v>3583</v>
      </c>
      <c r="K92" s="154">
        <v>2170</v>
      </c>
      <c r="L92" s="154">
        <v>4087</v>
      </c>
      <c r="M92" s="154">
        <v>2901</v>
      </c>
      <c r="N92" s="154">
        <v>5621</v>
      </c>
      <c r="O92" s="154">
        <v>2392</v>
      </c>
      <c r="P92" s="154">
        <v>4588</v>
      </c>
      <c r="Q92" s="154">
        <v>2543</v>
      </c>
      <c r="R92" s="154">
        <v>4498</v>
      </c>
      <c r="S92" s="154"/>
      <c r="T92" s="154"/>
      <c r="U92" s="102" t="s">
        <v>173</v>
      </c>
      <c r="V92" s="295" t="s">
        <v>1407</v>
      </c>
      <c r="W92" s="124" t="s">
        <v>230</v>
      </c>
      <c r="X92" s="125"/>
      <c r="Z92" t="str">
        <f t="shared" si="2"/>
        <v/>
      </c>
      <c r="AA92" t="str">
        <f t="shared" si="3"/>
        <v/>
      </c>
    </row>
    <row r="93" spans="1:27" hidden="1">
      <c r="A93" s="13">
        <v>322</v>
      </c>
      <c r="B93" s="80" t="s">
        <v>802</v>
      </c>
      <c r="C93" s="182"/>
      <c r="D93" s="44" t="s">
        <v>331</v>
      </c>
      <c r="E93" s="239">
        <v>145</v>
      </c>
      <c r="F93" s="240">
        <v>286</v>
      </c>
      <c r="G93" s="240">
        <v>158</v>
      </c>
      <c r="H93" s="240">
        <v>301</v>
      </c>
      <c r="I93" s="240">
        <v>151</v>
      </c>
      <c r="J93" s="240">
        <v>308</v>
      </c>
      <c r="K93" s="240">
        <v>189</v>
      </c>
      <c r="L93" s="240">
        <v>368</v>
      </c>
      <c r="M93" s="240">
        <v>186</v>
      </c>
      <c r="N93" s="240">
        <v>351</v>
      </c>
      <c r="O93" s="240">
        <v>189</v>
      </c>
      <c r="P93" s="240">
        <v>356</v>
      </c>
      <c r="Q93" s="240">
        <v>192</v>
      </c>
      <c r="R93" s="240">
        <v>372</v>
      </c>
      <c r="S93" s="240"/>
      <c r="T93" s="240"/>
      <c r="U93" s="105" t="s">
        <v>173</v>
      </c>
      <c r="V93" s="296" t="s">
        <v>1408</v>
      </c>
      <c r="W93" s="114" t="s">
        <v>230</v>
      </c>
      <c r="X93" s="125"/>
      <c r="Z93" t="str">
        <f t="shared" si="2"/>
        <v/>
      </c>
      <c r="AA93" t="str">
        <f t="shared" si="3"/>
        <v/>
      </c>
    </row>
    <row r="94" spans="1:27" hidden="1">
      <c r="A94" s="144"/>
      <c r="B94" s="215" t="s">
        <v>254</v>
      </c>
      <c r="C94" s="144"/>
      <c r="D94" s="144"/>
      <c r="E94" s="216"/>
      <c r="F94" s="216"/>
      <c r="G94" s="216"/>
      <c r="H94" s="216"/>
      <c r="I94" s="216"/>
      <c r="J94" s="216"/>
      <c r="K94" s="216"/>
      <c r="L94" s="216"/>
      <c r="M94" s="216"/>
      <c r="N94" s="216"/>
      <c r="O94" s="216"/>
      <c r="P94" s="216"/>
      <c r="Q94" s="216"/>
      <c r="R94" s="216"/>
      <c r="S94" s="216"/>
      <c r="T94" s="216"/>
      <c r="U94" s="153"/>
      <c r="V94" s="297"/>
      <c r="W94" s="122"/>
      <c r="X94" s="217"/>
    </row>
    <row r="95" spans="1:27">
      <c r="V95" s="297"/>
    </row>
    <row r="96" spans="1:27">
      <c r="V96" s="297"/>
    </row>
    <row r="97" spans="22:22">
      <c r="V97" s="297"/>
    </row>
    <row r="98" spans="22:22">
      <c r="V98" s="297"/>
    </row>
    <row r="99" spans="22:22">
      <c r="V99" s="302"/>
    </row>
  </sheetData>
  <autoFilter ref="A3:X94">
    <filterColumn colId="1" showButton="0"/>
    <filterColumn colId="4" showButton="0"/>
    <filterColumn colId="6" showButton="0"/>
    <filterColumn colId="8" showButton="0"/>
    <filterColumn colId="10" showButton="0"/>
    <filterColumn colId="12" showButton="0"/>
    <filterColumn colId="14" showButton="0"/>
    <filterColumn colId="16" showButton="0"/>
    <filterColumn colId="18" showButton="0"/>
    <filterColumn colId="22">
      <filters>
        <filter val="社會局"/>
      </filters>
    </filterColumn>
  </autoFilter>
  <mergeCells count="20">
    <mergeCell ref="Z3:AA3"/>
    <mergeCell ref="B78:C78"/>
    <mergeCell ref="O3:P3"/>
    <mergeCell ref="S3:T3"/>
    <mergeCell ref="U3:U4"/>
    <mergeCell ref="W3:W4"/>
    <mergeCell ref="Q3:R3"/>
    <mergeCell ref="X3:X4"/>
    <mergeCell ref="B77:C77"/>
    <mergeCell ref="V3:V4"/>
    <mergeCell ref="A1:W1"/>
    <mergeCell ref="B2:D2"/>
    <mergeCell ref="A3:A4"/>
    <mergeCell ref="B3:C4"/>
    <mergeCell ref="D3:D4"/>
    <mergeCell ref="E3:F3"/>
    <mergeCell ref="G3:H3"/>
    <mergeCell ref="I3:J3"/>
    <mergeCell ref="K3:L3"/>
    <mergeCell ref="M3:N3"/>
  </mergeCells>
  <phoneticPr fontId="1" type="noConversion"/>
  <pageMargins left="0.70866141732283472" right="0.70866141732283472" top="0.35433070866141736" bottom="0.74803149606299213" header="0.31496062992125984" footer="0.31496062992125984"/>
  <pageSetup paperSize="8" scale="88" orientation="landscape" r:id="rId1"/>
  <headerFooter>
    <oddFooter>第 &amp;P 頁，共 &amp;N 頁</oddFooter>
  </headerFooter>
  <legacyDrawing r:id="rId2"/>
</worksheet>
</file>

<file path=xl/worksheets/sheet5.xml><?xml version="1.0" encoding="utf-8"?>
<worksheet xmlns="http://schemas.openxmlformats.org/spreadsheetml/2006/main" xmlns:r="http://schemas.openxmlformats.org/officeDocument/2006/relationships">
  <dimension ref="A1:AA65"/>
  <sheetViews>
    <sheetView topLeftCell="A40" zoomScale="90" zoomScaleNormal="90" workbookViewId="0">
      <selection activeCell="AB17" sqref="AB17"/>
    </sheetView>
  </sheetViews>
  <sheetFormatPr defaultRowHeight="16.5"/>
  <cols>
    <col min="1" max="1" width="4.25" style="410" customWidth="1"/>
    <col min="2" max="2" width="7.625" customWidth="1"/>
    <col min="3" max="3" width="30.125" customWidth="1"/>
    <col min="4" max="4" width="9" customWidth="1"/>
    <col min="5" max="10" width="10.625" hidden="1" customWidth="1"/>
    <col min="11" max="20" width="10.625" customWidth="1"/>
    <col min="21" max="21" width="8.25" customWidth="1"/>
    <col min="22" max="22" width="35.625" style="298" customWidth="1"/>
    <col min="23" max="23" width="9" customWidth="1"/>
    <col min="24" max="24" width="7.5" style="242" customWidth="1"/>
  </cols>
  <sheetData>
    <row r="1" spans="1:27" ht="25.5">
      <c r="A1" s="429" t="s">
        <v>0</v>
      </c>
      <c r="B1" s="430"/>
      <c r="C1" s="430"/>
      <c r="D1" s="430"/>
      <c r="E1" s="430"/>
      <c r="F1" s="430"/>
      <c r="G1" s="430"/>
      <c r="H1" s="430"/>
      <c r="I1" s="430"/>
      <c r="J1" s="430"/>
      <c r="K1" s="430"/>
      <c r="L1" s="430"/>
      <c r="M1" s="430"/>
      <c r="N1" s="430"/>
      <c r="O1" s="430"/>
      <c r="P1" s="430"/>
      <c r="Q1" s="430"/>
      <c r="R1" s="430"/>
      <c r="S1" s="430"/>
      <c r="T1" s="430"/>
      <c r="U1" s="430"/>
      <c r="V1" s="430"/>
      <c r="W1" s="430"/>
      <c r="X1" s="381"/>
    </row>
    <row r="2" spans="1:27">
      <c r="A2" s="411"/>
      <c r="B2" s="431"/>
      <c r="C2" s="431"/>
      <c r="D2" s="431"/>
      <c r="E2" s="2"/>
      <c r="F2" s="3"/>
      <c r="G2" s="2"/>
      <c r="H2" s="3"/>
      <c r="I2" s="3"/>
      <c r="J2" s="3"/>
      <c r="K2" s="3"/>
      <c r="L2" s="3"/>
      <c r="M2" s="3"/>
      <c r="N2" s="3"/>
      <c r="O2" s="3"/>
      <c r="P2" s="3"/>
      <c r="Q2" s="3"/>
      <c r="R2" s="3"/>
      <c r="S2" s="3"/>
      <c r="T2" s="3"/>
      <c r="U2" s="4"/>
      <c r="V2" s="297"/>
      <c r="W2" s="5"/>
      <c r="X2" s="382"/>
    </row>
    <row r="3" spans="1:27">
      <c r="A3" s="432" t="s">
        <v>1</v>
      </c>
      <c r="B3" s="434" t="s">
        <v>2</v>
      </c>
      <c r="C3" s="434"/>
      <c r="D3" s="434" t="s">
        <v>3</v>
      </c>
      <c r="E3" s="434" t="s">
        <v>4</v>
      </c>
      <c r="F3" s="434"/>
      <c r="G3" s="434" t="s">
        <v>5</v>
      </c>
      <c r="H3" s="434"/>
      <c r="I3" s="434" t="s">
        <v>6</v>
      </c>
      <c r="J3" s="434"/>
      <c r="K3" s="434" t="s">
        <v>7</v>
      </c>
      <c r="L3" s="434"/>
      <c r="M3" s="434" t="s">
        <v>8</v>
      </c>
      <c r="N3" s="434"/>
      <c r="O3" s="434" t="s">
        <v>9</v>
      </c>
      <c r="P3" s="434"/>
      <c r="Q3" s="434" t="s">
        <v>10</v>
      </c>
      <c r="R3" s="434"/>
      <c r="S3" s="434" t="s">
        <v>296</v>
      </c>
      <c r="T3" s="434"/>
      <c r="U3" s="440" t="s">
        <v>11</v>
      </c>
      <c r="V3" s="446" t="s">
        <v>826</v>
      </c>
      <c r="W3" s="442" t="s">
        <v>12</v>
      </c>
      <c r="X3" s="443" t="s">
        <v>13</v>
      </c>
      <c r="Z3" s="435" t="s">
        <v>300</v>
      </c>
      <c r="AA3" s="435"/>
    </row>
    <row r="4" spans="1:27">
      <c r="A4" s="433"/>
      <c r="B4" s="434"/>
      <c r="C4" s="434"/>
      <c r="D4" s="434"/>
      <c r="E4" s="6" t="s">
        <v>14</v>
      </c>
      <c r="F4" s="6" t="s">
        <v>15</v>
      </c>
      <c r="G4" s="6" t="s">
        <v>14</v>
      </c>
      <c r="H4" s="6" t="s">
        <v>15</v>
      </c>
      <c r="I4" s="6" t="s">
        <v>14</v>
      </c>
      <c r="J4" s="6" t="s">
        <v>15</v>
      </c>
      <c r="K4" s="6" t="s">
        <v>14</v>
      </c>
      <c r="L4" s="6" t="s">
        <v>15</v>
      </c>
      <c r="M4" s="6" t="s">
        <v>14</v>
      </c>
      <c r="N4" s="6" t="s">
        <v>15</v>
      </c>
      <c r="O4" s="6" t="s">
        <v>14</v>
      </c>
      <c r="P4" s="6" t="s">
        <v>15</v>
      </c>
      <c r="Q4" s="247" t="s">
        <v>14</v>
      </c>
      <c r="R4" s="247" t="s">
        <v>15</v>
      </c>
      <c r="S4" s="6" t="s">
        <v>14</v>
      </c>
      <c r="T4" s="6" t="s">
        <v>15</v>
      </c>
      <c r="U4" s="441"/>
      <c r="V4" s="447"/>
      <c r="W4" s="442"/>
      <c r="X4" s="442"/>
      <c r="Z4" s="249" t="s">
        <v>298</v>
      </c>
      <c r="AA4" s="249" t="s">
        <v>299</v>
      </c>
    </row>
    <row r="5" spans="1:27" ht="13.15" customHeight="1">
      <c r="A5" s="7"/>
      <c r="B5" s="468" t="s">
        <v>304</v>
      </c>
      <c r="C5" s="469"/>
      <c r="D5" s="8"/>
      <c r="E5" s="9"/>
      <c r="F5" s="9"/>
      <c r="G5" s="9"/>
      <c r="H5" s="9"/>
      <c r="I5" s="9"/>
      <c r="J5" s="9"/>
      <c r="K5" s="9"/>
      <c r="L5" s="9"/>
      <c r="M5" s="9"/>
      <c r="N5" s="9"/>
      <c r="O5" s="9"/>
      <c r="P5" s="9"/>
      <c r="Q5" s="9"/>
      <c r="R5" s="9"/>
      <c r="S5" s="9"/>
      <c r="T5" s="9"/>
      <c r="U5" s="10"/>
      <c r="V5" s="295"/>
      <c r="W5" s="11"/>
      <c r="X5" s="383"/>
      <c r="Z5" t="str">
        <f>IF(ISBLANK(S5),"",IF(IF(Q5&lt;=R5,1,-1)*IF(S5&lt;=T5,1,-1)&lt;0,"請確認",""))</f>
        <v/>
      </c>
      <c r="AA5" t="str">
        <f>IF(OR(ISBLANK(T5),ISBLANK(S5),ISTEXT(T5),ISTEXT(S5)),"",IF(OR((S5+T5)/(Q5+R5)&gt;1.3,(S5+T5)/(Q5+R5)&lt;0.7),"請備註",""))</f>
        <v/>
      </c>
    </row>
    <row r="6" spans="1:27" ht="24.95" customHeight="1">
      <c r="A6" s="13">
        <v>1</v>
      </c>
      <c r="B6" s="454" t="s">
        <v>305</v>
      </c>
      <c r="C6" s="455"/>
      <c r="D6" s="14" t="s">
        <v>306</v>
      </c>
      <c r="E6" s="15">
        <v>1390728</v>
      </c>
      <c r="F6" s="15">
        <v>1387931</v>
      </c>
      <c r="G6" s="15">
        <v>1393982</v>
      </c>
      <c r="H6" s="15">
        <v>1385895</v>
      </c>
      <c r="I6" s="15">
        <v>1395994</v>
      </c>
      <c r="J6" s="15">
        <v>1382998</v>
      </c>
      <c r="K6" s="15">
        <v>1397929</v>
      </c>
      <c r="L6" s="15">
        <v>1380989</v>
      </c>
      <c r="M6" s="15">
        <v>1400328</v>
      </c>
      <c r="N6" s="15">
        <v>1379043</v>
      </c>
      <c r="O6" s="15">
        <v>1401397</v>
      </c>
      <c r="P6" s="15">
        <v>1375515</v>
      </c>
      <c r="Q6" s="15">
        <v>1401576</v>
      </c>
      <c r="R6" s="15">
        <v>1371957</v>
      </c>
      <c r="S6" s="15"/>
      <c r="T6" s="15"/>
      <c r="U6" s="16"/>
      <c r="V6" s="295" t="s">
        <v>1510</v>
      </c>
      <c r="W6" s="11" t="s">
        <v>17</v>
      </c>
      <c r="X6" s="383"/>
      <c r="Z6" t="str">
        <f t="shared" ref="Z6:Z64" si="0">IF(ISBLANK(S6),"",IF(IF(Q6&lt;=R6,1,-1)*IF(S6&lt;=T6,1,-1)&lt;0,"請確認",""))</f>
        <v/>
      </c>
      <c r="AA6" t="str">
        <f t="shared" ref="AA6:AA64" si="1">IF(OR(ISBLANK(T6),ISBLANK(S6),ISTEXT(T6),ISTEXT(S6)),"",IF(OR((S6+T6)/(Q6+R6)&gt;1.3,(S6+T6)/(Q6+R6)&lt;0.7),"請備註",""))</f>
        <v/>
      </c>
    </row>
    <row r="7" spans="1:27" ht="13.15" customHeight="1">
      <c r="A7" s="13">
        <v>2</v>
      </c>
      <c r="B7" s="436" t="s">
        <v>307</v>
      </c>
      <c r="C7" s="437"/>
      <c r="D7" s="14"/>
      <c r="E7" s="17"/>
      <c r="F7" s="17"/>
      <c r="G7" s="17"/>
      <c r="H7" s="17"/>
      <c r="I7" s="17"/>
      <c r="J7" s="17"/>
      <c r="K7" s="17"/>
      <c r="L7" s="17"/>
      <c r="M7" s="17"/>
      <c r="N7" s="17"/>
      <c r="O7" s="17"/>
      <c r="P7" s="17"/>
      <c r="Q7" s="17"/>
      <c r="R7" s="17"/>
      <c r="S7" s="17"/>
      <c r="T7" s="17"/>
      <c r="U7" s="16"/>
      <c r="V7" s="295"/>
      <c r="W7" s="11" t="s">
        <v>17</v>
      </c>
      <c r="X7" s="383"/>
      <c r="Z7" t="str">
        <f t="shared" si="0"/>
        <v/>
      </c>
      <c r="AA7" t="str">
        <f t="shared" si="1"/>
        <v/>
      </c>
    </row>
    <row r="8" spans="1:27">
      <c r="A8" s="13"/>
      <c r="B8" s="18"/>
      <c r="C8" s="19" t="s">
        <v>308</v>
      </c>
      <c r="D8" s="14" t="s">
        <v>309</v>
      </c>
      <c r="E8" s="20">
        <v>13.18</v>
      </c>
      <c r="F8" s="20">
        <v>14.28</v>
      </c>
      <c r="G8" s="20">
        <v>12.85</v>
      </c>
      <c r="H8" s="20">
        <v>13.96</v>
      </c>
      <c r="I8" s="20">
        <v>12.496615314965537</v>
      </c>
      <c r="J8" s="20">
        <v>13.622434739601937</v>
      </c>
      <c r="K8" s="20">
        <v>12.023786615772332</v>
      </c>
      <c r="L8" s="20">
        <v>13.142972174289586</v>
      </c>
      <c r="M8" s="20">
        <v>11.804662907547375</v>
      </c>
      <c r="N8" s="20">
        <v>12.942961169448669</v>
      </c>
      <c r="O8" s="20">
        <v>11.56</v>
      </c>
      <c r="P8" s="20">
        <v>12.72</v>
      </c>
      <c r="Q8" s="20">
        <v>11.38</v>
      </c>
      <c r="R8" s="20">
        <v>12.57</v>
      </c>
      <c r="S8" s="20"/>
      <c r="T8" s="20"/>
      <c r="U8" s="16"/>
      <c r="V8" s="295" t="s">
        <v>827</v>
      </c>
      <c r="W8" s="11"/>
      <c r="X8" s="383"/>
      <c r="Z8" t="str">
        <f t="shared" si="0"/>
        <v/>
      </c>
      <c r="AA8" t="str">
        <f t="shared" si="1"/>
        <v/>
      </c>
    </row>
    <row r="9" spans="1:27">
      <c r="A9" s="13"/>
      <c r="B9" s="18"/>
      <c r="C9" s="19" t="s">
        <v>310</v>
      </c>
      <c r="D9" s="14" t="s">
        <v>309</v>
      </c>
      <c r="E9" s="20">
        <v>75.47</v>
      </c>
      <c r="F9" s="20">
        <v>75.34</v>
      </c>
      <c r="G9" s="20">
        <v>75.2</v>
      </c>
      <c r="H9" s="20">
        <v>75.239999999999995</v>
      </c>
      <c r="I9" s="20">
        <v>74.880622696086078</v>
      </c>
      <c r="J9" s="20">
        <v>75.106688512926269</v>
      </c>
      <c r="K9" s="20">
        <v>74.599425292700843</v>
      </c>
      <c r="L9" s="20">
        <v>75.021307193612699</v>
      </c>
      <c r="M9" s="20">
        <v>73.875477745213985</v>
      </c>
      <c r="N9" s="20">
        <v>74.506378698851307</v>
      </c>
      <c r="O9" s="20">
        <v>73.23</v>
      </c>
      <c r="P9" s="20">
        <v>74.069999999999993</v>
      </c>
      <c r="Q9" s="20">
        <v>72.510000000000005</v>
      </c>
      <c r="R9" s="20">
        <v>73.53</v>
      </c>
      <c r="S9" s="20"/>
      <c r="T9" s="20"/>
      <c r="U9" s="16"/>
      <c r="V9" s="295" t="s">
        <v>828</v>
      </c>
      <c r="W9" s="11"/>
      <c r="X9" s="383"/>
      <c r="Z9" t="str">
        <f t="shared" si="0"/>
        <v/>
      </c>
      <c r="AA9" t="str">
        <f t="shared" si="1"/>
        <v/>
      </c>
    </row>
    <row r="10" spans="1:27">
      <c r="A10" s="13"/>
      <c r="B10" s="18"/>
      <c r="C10" s="19" t="s">
        <v>311</v>
      </c>
      <c r="D10" s="14" t="s">
        <v>309</v>
      </c>
      <c r="E10" s="20">
        <v>11.35</v>
      </c>
      <c r="F10" s="20">
        <v>10.38</v>
      </c>
      <c r="G10" s="20">
        <v>11.95</v>
      </c>
      <c r="H10" s="20">
        <v>10.8</v>
      </c>
      <c r="I10" s="20">
        <v>12.622761988948378</v>
      </c>
      <c r="J10" s="20">
        <v>11.270876747471798</v>
      </c>
      <c r="K10" s="20">
        <v>13.376788091526823</v>
      </c>
      <c r="L10" s="20">
        <v>11.83572063209772</v>
      </c>
      <c r="M10" s="20">
        <v>14.319859347238648</v>
      </c>
      <c r="N10" s="20">
        <v>12.550660131700026</v>
      </c>
      <c r="O10" s="20">
        <v>15.21</v>
      </c>
      <c r="P10" s="20">
        <v>13.21</v>
      </c>
      <c r="Q10" s="20">
        <v>16.11</v>
      </c>
      <c r="R10" s="20">
        <v>13.89</v>
      </c>
      <c r="S10" s="20"/>
      <c r="T10" s="20"/>
      <c r="U10" s="16"/>
      <c r="V10" s="295" t="s">
        <v>829</v>
      </c>
      <c r="W10" s="11"/>
      <c r="X10" s="383"/>
      <c r="Z10" t="str">
        <f t="shared" si="0"/>
        <v/>
      </c>
      <c r="AA10" t="str">
        <f t="shared" si="1"/>
        <v/>
      </c>
    </row>
    <row r="11" spans="1:27">
      <c r="A11" s="13">
        <v>3</v>
      </c>
      <c r="B11" s="444" t="s">
        <v>312</v>
      </c>
      <c r="C11" s="445"/>
      <c r="D11" s="14" t="s">
        <v>306</v>
      </c>
      <c r="E11" s="15">
        <v>16493</v>
      </c>
      <c r="F11" s="15">
        <v>14704</v>
      </c>
      <c r="G11" s="15">
        <v>16858</v>
      </c>
      <c r="H11" s="15">
        <v>15020</v>
      </c>
      <c r="I11" s="15">
        <v>17115</v>
      </c>
      <c r="J11" s="15">
        <v>15137</v>
      </c>
      <c r="K11" s="15">
        <v>17479</v>
      </c>
      <c r="L11" s="15">
        <v>15434</v>
      </c>
      <c r="M11" s="15">
        <v>17845</v>
      </c>
      <c r="N11" s="15">
        <v>15777</v>
      </c>
      <c r="O11" s="15">
        <v>18146</v>
      </c>
      <c r="P11" s="15">
        <v>16073</v>
      </c>
      <c r="Q11" s="15">
        <v>18335</v>
      </c>
      <c r="R11" s="15">
        <v>16335</v>
      </c>
      <c r="S11" s="15"/>
      <c r="T11" s="15"/>
      <c r="U11" s="16"/>
      <c r="V11" s="295" t="s">
        <v>830</v>
      </c>
      <c r="W11" s="11" t="s">
        <v>17</v>
      </c>
      <c r="X11" s="383"/>
      <c r="Z11" t="str">
        <f t="shared" si="0"/>
        <v/>
      </c>
      <c r="AA11" t="str">
        <f t="shared" si="1"/>
        <v/>
      </c>
    </row>
    <row r="12" spans="1:27">
      <c r="A12" s="13">
        <v>4</v>
      </c>
      <c r="B12" s="436" t="s">
        <v>307</v>
      </c>
      <c r="C12" s="437"/>
      <c r="D12" s="14"/>
      <c r="E12" s="17"/>
      <c r="F12" s="17"/>
      <c r="G12" s="17"/>
      <c r="H12" s="17"/>
      <c r="I12" s="17"/>
      <c r="J12" s="17"/>
      <c r="K12" s="17"/>
      <c r="L12" s="17"/>
      <c r="M12" s="17"/>
      <c r="N12" s="17"/>
      <c r="O12" s="17"/>
      <c r="P12" s="17"/>
      <c r="Q12" s="17"/>
      <c r="R12" s="17"/>
      <c r="S12" s="17"/>
      <c r="T12" s="17"/>
      <c r="U12" s="16"/>
      <c r="V12" s="295"/>
      <c r="W12" s="11" t="s">
        <v>17</v>
      </c>
      <c r="X12" s="383"/>
      <c r="Z12" t="str">
        <f t="shared" si="0"/>
        <v/>
      </c>
      <c r="AA12" t="str">
        <f t="shared" si="1"/>
        <v/>
      </c>
    </row>
    <row r="13" spans="1:27">
      <c r="A13" s="13"/>
      <c r="B13" s="18"/>
      <c r="C13" s="19" t="s">
        <v>308</v>
      </c>
      <c r="D13" s="14" t="s">
        <v>309</v>
      </c>
      <c r="E13" s="21">
        <v>22.52</v>
      </c>
      <c r="F13" s="21">
        <v>25.92</v>
      </c>
      <c r="G13" s="21">
        <v>22.24</v>
      </c>
      <c r="H13" s="21">
        <v>25.53</v>
      </c>
      <c r="I13" s="21">
        <v>22.004089979550102</v>
      </c>
      <c r="J13" s="21">
        <v>25.024773733236437</v>
      </c>
      <c r="K13" s="21">
        <v>21.33</v>
      </c>
      <c r="L13" s="21">
        <v>24.5</v>
      </c>
      <c r="M13" s="21">
        <v>21.092743065284395</v>
      </c>
      <c r="N13" s="21">
        <v>24.142739430817013</v>
      </c>
      <c r="O13" s="21">
        <v>20.65</v>
      </c>
      <c r="P13" s="21">
        <v>23.8</v>
      </c>
      <c r="Q13" s="21">
        <v>20.32</v>
      </c>
      <c r="R13" s="21">
        <v>23.67</v>
      </c>
      <c r="S13" s="21"/>
      <c r="T13" s="21"/>
      <c r="U13" s="16"/>
      <c r="V13" s="295" t="s">
        <v>876</v>
      </c>
      <c r="W13" s="11"/>
      <c r="X13" s="383"/>
      <c r="Z13" t="str">
        <f t="shared" si="0"/>
        <v/>
      </c>
      <c r="AA13" t="str">
        <f t="shared" si="1"/>
        <v/>
      </c>
    </row>
    <row r="14" spans="1:27">
      <c r="A14" s="13"/>
      <c r="B14" s="18"/>
      <c r="C14" s="19" t="s">
        <v>310</v>
      </c>
      <c r="D14" s="14" t="s">
        <v>309</v>
      </c>
      <c r="E14" s="21">
        <v>72.540000000000006</v>
      </c>
      <c r="F14" s="21">
        <v>71.37</v>
      </c>
      <c r="G14" s="21">
        <v>72.39</v>
      </c>
      <c r="H14" s="21">
        <v>71.62</v>
      </c>
      <c r="I14" s="21">
        <v>72.211510371019571</v>
      </c>
      <c r="J14" s="21">
        <v>71.936314989760191</v>
      </c>
      <c r="K14" s="21">
        <v>72.53</v>
      </c>
      <c r="L14" s="21">
        <v>72.260000000000005</v>
      </c>
      <c r="M14" s="21">
        <v>72.305968058279632</v>
      </c>
      <c r="N14" s="21">
        <v>72.352158204981933</v>
      </c>
      <c r="O14" s="21">
        <v>72.260000000000005</v>
      </c>
      <c r="P14" s="21">
        <v>72.459999999999994</v>
      </c>
      <c r="Q14" s="21">
        <v>72</v>
      </c>
      <c r="R14" s="21">
        <v>72.36</v>
      </c>
      <c r="S14" s="21"/>
      <c r="T14" s="21"/>
      <c r="U14" s="16"/>
      <c r="V14" s="295" t="s">
        <v>831</v>
      </c>
      <c r="W14" s="11"/>
      <c r="X14" s="383"/>
      <c r="Z14" t="str">
        <f t="shared" si="0"/>
        <v/>
      </c>
      <c r="AA14" t="str">
        <f t="shared" si="1"/>
        <v/>
      </c>
    </row>
    <row r="15" spans="1:27" ht="30" customHeight="1">
      <c r="A15" s="13"/>
      <c r="B15" s="18"/>
      <c r="C15" s="19" t="s">
        <v>311</v>
      </c>
      <c r="D15" s="14" t="s">
        <v>309</v>
      </c>
      <c r="E15" s="21">
        <v>4.9400000000000004</v>
      </c>
      <c r="F15" s="21">
        <v>2.71</v>
      </c>
      <c r="G15" s="21">
        <v>5.37</v>
      </c>
      <c r="H15" s="21">
        <v>2.85</v>
      </c>
      <c r="I15" s="21">
        <v>5.7843996494303243</v>
      </c>
      <c r="J15" s="21">
        <v>3.0389112770033693</v>
      </c>
      <c r="K15" s="21">
        <v>6.14</v>
      </c>
      <c r="L15" s="21">
        <v>3.24</v>
      </c>
      <c r="M15" s="21">
        <v>6.6012888764359765</v>
      </c>
      <c r="N15" s="21">
        <v>3.5051023642010524</v>
      </c>
      <c r="O15" s="21">
        <v>7.09</v>
      </c>
      <c r="P15" s="21">
        <v>3.75</v>
      </c>
      <c r="Q15" s="21">
        <v>7.68</v>
      </c>
      <c r="R15" s="21">
        <v>3.97</v>
      </c>
      <c r="S15" s="21"/>
      <c r="T15" s="21"/>
      <c r="U15" s="16"/>
      <c r="V15" s="295" t="s">
        <v>832</v>
      </c>
      <c r="W15" s="11"/>
      <c r="X15" s="383"/>
      <c r="Z15" t="str">
        <f t="shared" si="0"/>
        <v/>
      </c>
      <c r="AA15" t="str">
        <f t="shared" si="1"/>
        <v/>
      </c>
    </row>
    <row r="16" spans="1:27">
      <c r="A16" s="13">
        <v>5</v>
      </c>
      <c r="B16" s="436" t="s">
        <v>313</v>
      </c>
      <c r="C16" s="437"/>
      <c r="D16" s="14"/>
      <c r="E16" s="17"/>
      <c r="F16" s="17"/>
      <c r="G16" s="17"/>
      <c r="H16" s="17"/>
      <c r="I16" s="17"/>
      <c r="J16" s="17"/>
      <c r="K16" s="17"/>
      <c r="L16" s="17"/>
      <c r="M16" s="17"/>
      <c r="N16" s="17"/>
      <c r="O16" s="17"/>
      <c r="P16" s="17"/>
      <c r="Q16" s="17"/>
      <c r="R16" s="17"/>
      <c r="S16" s="17"/>
      <c r="T16" s="17"/>
      <c r="U16" s="16"/>
      <c r="V16" s="295"/>
      <c r="W16" s="11" t="s">
        <v>17</v>
      </c>
      <c r="X16" s="383"/>
      <c r="Z16" t="str">
        <f t="shared" si="0"/>
        <v/>
      </c>
      <c r="AA16" t="str">
        <f t="shared" si="1"/>
        <v/>
      </c>
    </row>
    <row r="17" spans="1:27" ht="39.950000000000003" customHeight="1">
      <c r="A17" s="13"/>
      <c r="B17" s="18"/>
      <c r="C17" s="19" t="s">
        <v>314</v>
      </c>
      <c r="D17" s="14" t="s">
        <v>309</v>
      </c>
      <c r="E17" s="22">
        <v>63.65</v>
      </c>
      <c r="F17" s="22">
        <v>64.319999999999993</v>
      </c>
      <c r="G17" s="22">
        <v>63.35</v>
      </c>
      <c r="H17" s="22">
        <v>63.95</v>
      </c>
      <c r="I17" s="22">
        <v>63.37</v>
      </c>
      <c r="J17" s="22">
        <v>63.88</v>
      </c>
      <c r="K17" s="22">
        <v>63.12</v>
      </c>
      <c r="L17" s="22">
        <v>63.8</v>
      </c>
      <c r="M17" s="22">
        <v>62.88</v>
      </c>
      <c r="N17" s="22">
        <v>63.77</v>
      </c>
      <c r="O17" s="22">
        <v>62.8</v>
      </c>
      <c r="P17" s="22">
        <v>63.59</v>
      </c>
      <c r="Q17" s="22">
        <v>62.56</v>
      </c>
      <c r="R17" s="22">
        <v>63.2</v>
      </c>
      <c r="S17" s="22"/>
      <c r="T17" s="22"/>
      <c r="U17" s="16"/>
      <c r="V17" s="295" t="s">
        <v>833</v>
      </c>
      <c r="W17" s="11"/>
      <c r="X17" s="383"/>
      <c r="Z17" t="str">
        <f t="shared" si="0"/>
        <v/>
      </c>
      <c r="AA17" t="str">
        <f t="shared" si="1"/>
        <v/>
      </c>
    </row>
    <row r="18" spans="1:27" ht="39.950000000000003" customHeight="1">
      <c r="A18" s="13"/>
      <c r="B18" s="18"/>
      <c r="C18" s="19" t="s">
        <v>315</v>
      </c>
      <c r="D18" s="14" t="s">
        <v>309</v>
      </c>
      <c r="E18" s="22">
        <v>36.35</v>
      </c>
      <c r="F18" s="22">
        <v>35.680000000000007</v>
      </c>
      <c r="G18" s="22">
        <v>36.65</v>
      </c>
      <c r="H18" s="22">
        <v>36.049999999999997</v>
      </c>
      <c r="I18" s="22">
        <v>36.630000000000003</v>
      </c>
      <c r="J18" s="22">
        <v>36.119999999999997</v>
      </c>
      <c r="K18" s="22">
        <v>36.880000000000003</v>
      </c>
      <c r="L18" s="22">
        <v>36.200000000000003</v>
      </c>
      <c r="M18" s="22">
        <v>37.119999999999997</v>
      </c>
      <c r="N18" s="22">
        <v>36.229999999999997</v>
      </c>
      <c r="O18" s="22">
        <v>37.200000000000003</v>
      </c>
      <c r="P18" s="22">
        <v>36.409999999999997</v>
      </c>
      <c r="Q18" s="22">
        <v>37.44</v>
      </c>
      <c r="R18" s="22">
        <v>36.799999999999997</v>
      </c>
      <c r="S18" s="22"/>
      <c r="T18" s="22"/>
      <c r="U18" s="16"/>
      <c r="V18" s="295" t="s">
        <v>834</v>
      </c>
      <c r="W18" s="11"/>
      <c r="X18" s="383"/>
      <c r="Z18" t="str">
        <f t="shared" si="0"/>
        <v/>
      </c>
      <c r="AA18" t="str">
        <f t="shared" si="1"/>
        <v/>
      </c>
    </row>
    <row r="19" spans="1:27" ht="30" customHeight="1">
      <c r="A19" s="13">
        <v>6</v>
      </c>
      <c r="B19" s="444" t="s">
        <v>316</v>
      </c>
      <c r="C19" s="445"/>
      <c r="D19" s="14" t="s">
        <v>317</v>
      </c>
      <c r="E19" s="15">
        <v>23338</v>
      </c>
      <c r="F19" s="15">
        <v>15879</v>
      </c>
      <c r="G19" s="15">
        <v>25418</v>
      </c>
      <c r="H19" s="15">
        <v>17650</v>
      </c>
      <c r="I19" s="15">
        <v>30571</v>
      </c>
      <c r="J19" s="15">
        <v>22862</v>
      </c>
      <c r="K19" s="15">
        <v>32089</v>
      </c>
      <c r="L19" s="15">
        <v>24169</v>
      </c>
      <c r="M19" s="15">
        <v>34309</v>
      </c>
      <c r="N19" s="15">
        <v>25563</v>
      </c>
      <c r="O19" s="15">
        <v>35927</v>
      </c>
      <c r="P19" s="15">
        <v>27762</v>
      </c>
      <c r="Q19" s="15">
        <v>37979</v>
      </c>
      <c r="R19" s="15">
        <v>30244</v>
      </c>
      <c r="S19" s="15"/>
      <c r="T19" s="15"/>
      <c r="U19" s="16"/>
      <c r="V19" s="295" t="s">
        <v>835</v>
      </c>
      <c r="W19" s="11" t="s">
        <v>20</v>
      </c>
      <c r="X19" s="383"/>
      <c r="Z19" t="str">
        <f t="shared" si="0"/>
        <v/>
      </c>
      <c r="AA19" t="str">
        <f t="shared" si="1"/>
        <v/>
      </c>
    </row>
    <row r="20" spans="1:27" ht="30" customHeight="1">
      <c r="A20" s="13">
        <v>7</v>
      </c>
      <c r="B20" s="444" t="s">
        <v>318</v>
      </c>
      <c r="C20" s="445"/>
      <c r="D20" s="14" t="s">
        <v>319</v>
      </c>
      <c r="E20" s="23">
        <v>3.45</v>
      </c>
      <c r="F20" s="23">
        <v>-0.43</v>
      </c>
      <c r="G20" s="23">
        <v>2.34</v>
      </c>
      <c r="H20" s="23">
        <v>-1.47</v>
      </c>
      <c r="I20" s="23">
        <v>1.4433471881272499</v>
      </c>
      <c r="J20" s="23">
        <v>-2.0903459497292363</v>
      </c>
      <c r="K20" s="23">
        <v>1.38</v>
      </c>
      <c r="L20" s="23">
        <v>-1.45</v>
      </c>
      <c r="M20" s="23">
        <v>1.71</v>
      </c>
      <c r="N20" s="23">
        <v>-1.41</v>
      </c>
      <c r="O20" s="23">
        <v>0.76</v>
      </c>
      <c r="P20" s="23">
        <v>-2.56</v>
      </c>
      <c r="Q20" s="23">
        <v>0.13</v>
      </c>
      <c r="R20" s="23">
        <v>-2.59</v>
      </c>
      <c r="S20" s="23"/>
      <c r="T20" s="23"/>
      <c r="U20" s="16"/>
      <c r="V20" s="295" t="s">
        <v>836</v>
      </c>
      <c r="W20" s="11" t="s">
        <v>17</v>
      </c>
      <c r="X20" s="383"/>
      <c r="Z20" t="str">
        <f t="shared" si="0"/>
        <v/>
      </c>
      <c r="AA20" t="str">
        <f t="shared" si="1"/>
        <v/>
      </c>
    </row>
    <row r="21" spans="1:27">
      <c r="A21" s="13">
        <v>8</v>
      </c>
      <c r="B21" s="444" t="s">
        <v>320</v>
      </c>
      <c r="C21" s="445"/>
      <c r="D21" s="14" t="s">
        <v>317</v>
      </c>
      <c r="E21" s="15">
        <v>12049</v>
      </c>
      <c r="F21" s="15">
        <v>12914</v>
      </c>
      <c r="G21" s="15">
        <v>10561</v>
      </c>
      <c r="H21" s="15">
        <v>11065</v>
      </c>
      <c r="I21" s="15">
        <v>10756</v>
      </c>
      <c r="J21" s="15">
        <v>11764</v>
      </c>
      <c r="K21" s="15">
        <v>10754</v>
      </c>
      <c r="L21" s="15">
        <v>11715</v>
      </c>
      <c r="M21" s="15">
        <v>10528</v>
      </c>
      <c r="N21" s="15">
        <v>11229</v>
      </c>
      <c r="O21" s="15">
        <v>9731</v>
      </c>
      <c r="P21" s="15">
        <v>10529</v>
      </c>
      <c r="Q21" s="15">
        <v>9636</v>
      </c>
      <c r="R21" s="15">
        <v>10471</v>
      </c>
      <c r="S21" s="15"/>
      <c r="T21" s="15"/>
      <c r="U21" s="16"/>
      <c r="V21" s="295" t="s">
        <v>837</v>
      </c>
      <c r="W21" s="11" t="s">
        <v>17</v>
      </c>
      <c r="X21" s="383"/>
      <c r="Z21" t="str">
        <f t="shared" si="0"/>
        <v/>
      </c>
      <c r="AA21" t="str">
        <f t="shared" si="1"/>
        <v/>
      </c>
    </row>
    <row r="22" spans="1:27">
      <c r="A22" s="13">
        <v>9</v>
      </c>
      <c r="B22" s="444" t="s">
        <v>321</v>
      </c>
      <c r="C22" s="445"/>
      <c r="D22" s="14" t="s">
        <v>317</v>
      </c>
      <c r="E22" s="15">
        <v>7164</v>
      </c>
      <c r="F22" s="15">
        <v>11781</v>
      </c>
      <c r="G22" s="15">
        <v>7364</v>
      </c>
      <c r="H22" s="15">
        <v>11913</v>
      </c>
      <c r="I22" s="15">
        <v>7819</v>
      </c>
      <c r="J22" s="15">
        <v>12463</v>
      </c>
      <c r="K22" s="15">
        <v>8127</v>
      </c>
      <c r="L22" s="15">
        <v>12381</v>
      </c>
      <c r="M22" s="15">
        <v>8400</v>
      </c>
      <c r="N22" s="15">
        <v>12965</v>
      </c>
      <c r="O22" s="15">
        <v>8384</v>
      </c>
      <c r="P22" s="15">
        <v>12984</v>
      </c>
      <c r="Q22" s="15">
        <v>8684</v>
      </c>
      <c r="R22" s="15">
        <v>12812</v>
      </c>
      <c r="S22" s="15"/>
      <c r="T22" s="15"/>
      <c r="U22" s="16"/>
      <c r="V22" s="295" t="s">
        <v>838</v>
      </c>
      <c r="W22" s="11" t="s">
        <v>17</v>
      </c>
      <c r="X22" s="383"/>
      <c r="Z22" t="str">
        <f t="shared" si="0"/>
        <v/>
      </c>
      <c r="AA22" t="str">
        <f t="shared" si="1"/>
        <v/>
      </c>
    </row>
    <row r="23" spans="1:27" ht="30" customHeight="1">
      <c r="A23" s="13">
        <v>10</v>
      </c>
      <c r="B23" s="444" t="s">
        <v>322</v>
      </c>
      <c r="C23" s="445"/>
      <c r="D23" s="14" t="s">
        <v>317</v>
      </c>
      <c r="E23" s="15">
        <v>75918</v>
      </c>
      <c r="F23" s="15">
        <v>62634</v>
      </c>
      <c r="G23" s="15">
        <v>72584</v>
      </c>
      <c r="H23" s="15">
        <v>59800</v>
      </c>
      <c r="I23" s="15">
        <v>69795</v>
      </c>
      <c r="J23" s="15">
        <v>57378</v>
      </c>
      <c r="K23" s="15">
        <v>65821</v>
      </c>
      <c r="L23" s="15">
        <v>54387</v>
      </c>
      <c r="M23" s="15">
        <v>64276</v>
      </c>
      <c r="N23" s="15">
        <v>52823</v>
      </c>
      <c r="O23" s="15">
        <v>63163</v>
      </c>
      <c r="P23" s="15">
        <v>51913</v>
      </c>
      <c r="Q23" s="15">
        <v>61920</v>
      </c>
      <c r="R23" s="15">
        <v>51577</v>
      </c>
      <c r="S23" s="15"/>
      <c r="T23" s="15"/>
      <c r="U23" s="16"/>
      <c r="V23" s="295" t="s">
        <v>839</v>
      </c>
      <c r="W23" s="11" t="s">
        <v>17</v>
      </c>
      <c r="X23" s="383"/>
      <c r="Z23" t="str">
        <f t="shared" si="0"/>
        <v/>
      </c>
      <c r="AA23" t="str">
        <f t="shared" si="1"/>
        <v/>
      </c>
    </row>
    <row r="24" spans="1:27" ht="30" customHeight="1">
      <c r="A24" s="13">
        <v>11</v>
      </c>
      <c r="B24" s="444" t="s">
        <v>323</v>
      </c>
      <c r="C24" s="445"/>
      <c r="D24" s="14" t="s">
        <v>317</v>
      </c>
      <c r="E24" s="15">
        <v>76015</v>
      </c>
      <c r="F24" s="15">
        <v>64366</v>
      </c>
      <c r="G24" s="15">
        <v>72527</v>
      </c>
      <c r="H24" s="15">
        <v>60988</v>
      </c>
      <c r="I24" s="15">
        <v>70720</v>
      </c>
      <c r="J24" s="15">
        <v>59576</v>
      </c>
      <c r="K24" s="15">
        <v>66513</v>
      </c>
      <c r="L24" s="15">
        <v>55730</v>
      </c>
      <c r="M24" s="15">
        <v>64005</v>
      </c>
      <c r="N24" s="15">
        <v>53033</v>
      </c>
      <c r="O24" s="15">
        <v>63441</v>
      </c>
      <c r="P24" s="15">
        <v>52986</v>
      </c>
      <c r="Q24" s="15">
        <v>62693</v>
      </c>
      <c r="R24" s="15">
        <v>52794</v>
      </c>
      <c r="S24" s="15"/>
      <c r="T24" s="15"/>
      <c r="U24" s="16"/>
      <c r="V24" s="295" t="s">
        <v>840</v>
      </c>
      <c r="W24" s="11" t="s">
        <v>17</v>
      </c>
      <c r="X24" s="383"/>
      <c r="Z24" t="str">
        <f t="shared" si="0"/>
        <v/>
      </c>
      <c r="AA24" t="str">
        <f t="shared" si="1"/>
        <v/>
      </c>
    </row>
    <row r="25" spans="1:27">
      <c r="A25" s="13">
        <v>12</v>
      </c>
      <c r="B25" s="444" t="s">
        <v>1547</v>
      </c>
      <c r="C25" s="445"/>
      <c r="D25" s="14" t="s">
        <v>317</v>
      </c>
      <c r="E25" s="15">
        <v>434569</v>
      </c>
      <c r="F25" s="15">
        <v>611331</v>
      </c>
      <c r="G25" s="15">
        <v>442547</v>
      </c>
      <c r="H25" s="15">
        <v>613043</v>
      </c>
      <c r="I25" s="15">
        <v>449582</v>
      </c>
      <c r="J25" s="15">
        <v>614174</v>
      </c>
      <c r="K25" s="15">
        <v>456788</v>
      </c>
      <c r="L25" s="15">
        <v>615437</v>
      </c>
      <c r="M25" s="15">
        <v>465046</v>
      </c>
      <c r="N25" s="15">
        <v>617269</v>
      </c>
      <c r="O25" s="15">
        <v>472764</v>
      </c>
      <c r="P25" s="15">
        <v>618838</v>
      </c>
      <c r="Q25" s="15">
        <v>479313</v>
      </c>
      <c r="R25" s="15">
        <v>620018</v>
      </c>
      <c r="S25" s="15"/>
      <c r="T25" s="15"/>
      <c r="U25" s="16"/>
      <c r="V25" s="295" t="s">
        <v>841</v>
      </c>
      <c r="W25" s="11" t="s">
        <v>17</v>
      </c>
      <c r="X25" s="384" t="s">
        <v>1513</v>
      </c>
      <c r="Z25" t="str">
        <f t="shared" si="0"/>
        <v/>
      </c>
      <c r="AA25" t="str">
        <f t="shared" si="1"/>
        <v/>
      </c>
    </row>
    <row r="26" spans="1:27">
      <c r="A26" s="13">
        <v>13</v>
      </c>
      <c r="B26" s="454" t="s">
        <v>1428</v>
      </c>
      <c r="C26" s="445"/>
      <c r="D26" s="14" t="s">
        <v>317</v>
      </c>
      <c r="E26" s="15">
        <v>162693</v>
      </c>
      <c r="F26" s="15">
        <v>175101</v>
      </c>
      <c r="G26" s="15">
        <v>167783</v>
      </c>
      <c r="H26" s="15">
        <v>178466</v>
      </c>
      <c r="I26" s="15">
        <v>172803</v>
      </c>
      <c r="J26" s="15">
        <v>181375</v>
      </c>
      <c r="K26" s="15">
        <v>177077</v>
      </c>
      <c r="L26" s="15">
        <v>184561</v>
      </c>
      <c r="M26" s="15">
        <v>182583</v>
      </c>
      <c r="N26" s="15">
        <v>188309</v>
      </c>
      <c r="O26" s="15">
        <v>187409</v>
      </c>
      <c r="P26" s="15">
        <v>192038</v>
      </c>
      <c r="Q26" s="15">
        <v>191413</v>
      </c>
      <c r="R26" s="15">
        <v>194987</v>
      </c>
      <c r="S26" s="15"/>
      <c r="T26" s="15"/>
      <c r="U26" s="16"/>
      <c r="V26" s="295" t="s">
        <v>842</v>
      </c>
      <c r="W26" s="11" t="s">
        <v>17</v>
      </c>
      <c r="X26" s="384" t="s">
        <v>1513</v>
      </c>
      <c r="Z26" t="str">
        <f t="shared" si="0"/>
        <v/>
      </c>
      <c r="AA26" t="str">
        <f t="shared" si="1"/>
        <v/>
      </c>
    </row>
    <row r="27" spans="1:27">
      <c r="A27" s="13">
        <v>14</v>
      </c>
      <c r="B27" s="444" t="s">
        <v>324</v>
      </c>
      <c r="C27" s="445"/>
      <c r="D27" s="14"/>
      <c r="E27" s="9"/>
      <c r="F27" s="9"/>
      <c r="G27" s="9"/>
      <c r="H27" s="9"/>
      <c r="I27" s="9"/>
      <c r="J27" s="9"/>
      <c r="K27" s="9"/>
      <c r="L27" s="9"/>
      <c r="M27" s="9"/>
      <c r="N27" s="9"/>
      <c r="O27" s="9"/>
      <c r="P27" s="9"/>
      <c r="Q27" s="9"/>
      <c r="R27" s="9"/>
      <c r="S27" s="9"/>
      <c r="T27" s="9"/>
      <c r="U27" s="16"/>
      <c r="V27" s="295"/>
      <c r="W27" s="11" t="s">
        <v>17</v>
      </c>
      <c r="X27" s="383"/>
      <c r="Z27" t="str">
        <f t="shared" si="0"/>
        <v/>
      </c>
      <c r="AA27" t="str">
        <f t="shared" si="1"/>
        <v/>
      </c>
    </row>
    <row r="28" spans="1:27">
      <c r="A28" s="13"/>
      <c r="B28" s="467" t="s">
        <v>325</v>
      </c>
      <c r="C28" s="470"/>
      <c r="D28" s="14" t="s">
        <v>309</v>
      </c>
      <c r="E28" s="20">
        <v>32.07</v>
      </c>
      <c r="F28" s="20">
        <v>39.08</v>
      </c>
      <c r="G28" s="20">
        <v>31.91</v>
      </c>
      <c r="H28" s="20">
        <v>38.96</v>
      </c>
      <c r="I28" s="20">
        <v>31.810531279317455</v>
      </c>
      <c r="J28" s="20">
        <v>38.897873765277083</v>
      </c>
      <c r="K28" s="20">
        <v>31.79</v>
      </c>
      <c r="L28" s="20">
        <v>38.909999999999997</v>
      </c>
      <c r="M28" s="20">
        <v>31.6435146199588</v>
      </c>
      <c r="N28" s="20">
        <v>38.814580601955427</v>
      </c>
      <c r="O28" s="20">
        <v>31.56</v>
      </c>
      <c r="P28" s="20">
        <v>38.76</v>
      </c>
      <c r="Q28" s="20">
        <v>31.43</v>
      </c>
      <c r="R28" s="20">
        <v>38.68</v>
      </c>
      <c r="S28" s="20"/>
      <c r="T28" s="20"/>
      <c r="U28" s="16"/>
      <c r="V28" s="295" t="s">
        <v>843</v>
      </c>
      <c r="W28" s="11"/>
      <c r="X28" s="383"/>
      <c r="Z28" t="str">
        <f t="shared" si="0"/>
        <v/>
      </c>
      <c r="AA28" t="str">
        <f t="shared" si="1"/>
        <v/>
      </c>
    </row>
    <row r="29" spans="1:27">
      <c r="A29" s="13"/>
      <c r="B29" s="467" t="s">
        <v>326</v>
      </c>
      <c r="C29" s="470"/>
      <c r="D29" s="14" t="s">
        <v>309</v>
      </c>
      <c r="E29" s="20">
        <v>49.14</v>
      </c>
      <c r="F29" s="20">
        <v>50.47</v>
      </c>
      <c r="G29" s="20">
        <v>48.91</v>
      </c>
      <c r="H29" s="20">
        <v>50.37</v>
      </c>
      <c r="I29" s="20">
        <v>48.657680210750023</v>
      </c>
      <c r="J29" s="20">
        <v>50.242089402310398</v>
      </c>
      <c r="K29" s="20">
        <v>48.38</v>
      </c>
      <c r="L29" s="20">
        <v>50.06</v>
      </c>
      <c r="M29" s="20">
        <v>48.173638730907257</v>
      </c>
      <c r="N29" s="20">
        <v>49.976011074887097</v>
      </c>
      <c r="O29" s="20">
        <v>47.9</v>
      </c>
      <c r="P29" s="20">
        <v>49.84</v>
      </c>
      <c r="Q29" s="20">
        <v>47.71</v>
      </c>
      <c r="R29" s="20">
        <v>49.76</v>
      </c>
      <c r="S29" s="20"/>
      <c r="T29" s="20"/>
      <c r="U29" s="16"/>
      <c r="V29" s="295" t="s">
        <v>844</v>
      </c>
      <c r="W29" s="11"/>
      <c r="X29" s="383"/>
      <c r="Z29" t="str">
        <f t="shared" si="0"/>
        <v/>
      </c>
      <c r="AA29" t="str">
        <f t="shared" si="1"/>
        <v/>
      </c>
    </row>
    <row r="30" spans="1:27">
      <c r="A30" s="13"/>
      <c r="B30" s="467" t="s">
        <v>327</v>
      </c>
      <c r="C30" s="470"/>
      <c r="D30" s="14" t="s">
        <v>309</v>
      </c>
      <c r="E30" s="20">
        <v>8.8000000000000007</v>
      </c>
      <c r="F30" s="20">
        <v>7.99</v>
      </c>
      <c r="G30" s="20">
        <v>9.01</v>
      </c>
      <c r="H30" s="20">
        <v>8.1999999999999993</v>
      </c>
      <c r="I30" s="20">
        <v>9.1855212510089714</v>
      </c>
      <c r="J30" s="20">
        <v>8.3626318432948263</v>
      </c>
      <c r="K30" s="20">
        <v>9.34</v>
      </c>
      <c r="L30" s="20">
        <v>8.5</v>
      </c>
      <c r="M30" s="20">
        <v>9.537385508297815</v>
      </c>
      <c r="N30" s="20">
        <v>8.6673319150991954</v>
      </c>
      <c r="O30" s="20">
        <v>9.73</v>
      </c>
      <c r="P30" s="20">
        <v>8.84</v>
      </c>
      <c r="Q30" s="20">
        <v>9.91</v>
      </c>
      <c r="R30" s="20">
        <v>9</v>
      </c>
      <c r="S30" s="20"/>
      <c r="T30" s="20"/>
      <c r="U30" s="16"/>
      <c r="V30" s="295" t="s">
        <v>845</v>
      </c>
      <c r="W30" s="11"/>
      <c r="X30" s="383"/>
      <c r="Z30" t="str">
        <f t="shared" si="0"/>
        <v/>
      </c>
      <c r="AA30" t="str">
        <f t="shared" si="1"/>
        <v/>
      </c>
    </row>
    <row r="31" spans="1:27">
      <c r="A31" s="13"/>
      <c r="B31" s="467" t="s">
        <v>328</v>
      </c>
      <c r="C31" s="470"/>
      <c r="D31" s="14" t="s">
        <v>309</v>
      </c>
      <c r="E31" s="20">
        <v>10</v>
      </c>
      <c r="F31" s="20">
        <v>2.4500000000000002</v>
      </c>
      <c r="G31" s="20">
        <v>10.17</v>
      </c>
      <c r="H31" s="20">
        <v>2.48</v>
      </c>
      <c r="I31" s="20">
        <v>10.346267258923557</v>
      </c>
      <c r="J31" s="20">
        <v>2.4974049891176966</v>
      </c>
      <c r="K31" s="20">
        <v>10.49</v>
      </c>
      <c r="L31" s="20">
        <v>2.52</v>
      </c>
      <c r="M31" s="20">
        <v>10.645461140836129</v>
      </c>
      <c r="N31" s="20">
        <v>2.5420764080582798</v>
      </c>
      <c r="O31" s="20">
        <v>10.8</v>
      </c>
      <c r="P31" s="20">
        <v>2.5499999999999998</v>
      </c>
      <c r="Q31" s="20">
        <v>10.95</v>
      </c>
      <c r="R31" s="20">
        <v>2.56</v>
      </c>
      <c r="S31" s="20"/>
      <c r="T31" s="20"/>
      <c r="U31" s="16"/>
      <c r="V31" s="295" t="s">
        <v>846</v>
      </c>
      <c r="W31" s="11"/>
      <c r="X31" s="383"/>
      <c r="Z31" t="str">
        <f t="shared" si="0"/>
        <v/>
      </c>
      <c r="AA31" t="str">
        <f t="shared" si="1"/>
        <v/>
      </c>
    </row>
    <row r="32" spans="1:27">
      <c r="A32" s="13">
        <v>15</v>
      </c>
      <c r="B32" s="262" t="s">
        <v>329</v>
      </c>
      <c r="C32" s="90"/>
      <c r="D32" s="14"/>
      <c r="E32" s="20"/>
      <c r="F32" s="20"/>
      <c r="G32" s="20"/>
      <c r="H32" s="20"/>
      <c r="I32" s="20"/>
      <c r="J32" s="20"/>
      <c r="K32" s="20"/>
      <c r="L32" s="20"/>
      <c r="M32" s="20"/>
      <c r="N32" s="20"/>
      <c r="O32" s="20"/>
      <c r="P32" s="20"/>
      <c r="Q32" s="20"/>
      <c r="R32" s="20"/>
      <c r="S32" s="20"/>
      <c r="T32" s="20"/>
      <c r="U32" s="16"/>
      <c r="V32" s="295"/>
      <c r="W32" s="11" t="s">
        <v>17</v>
      </c>
      <c r="X32" s="383"/>
      <c r="Z32" t="str">
        <f t="shared" si="0"/>
        <v/>
      </c>
      <c r="AA32" t="str">
        <f t="shared" si="1"/>
        <v/>
      </c>
    </row>
    <row r="33" spans="1:27" ht="30" customHeight="1">
      <c r="A33" s="13"/>
      <c r="B33" s="269" t="s">
        <v>330</v>
      </c>
      <c r="C33" s="90"/>
      <c r="D33" s="24" t="s">
        <v>331</v>
      </c>
      <c r="E33" s="15">
        <v>14576</v>
      </c>
      <c r="F33" s="15">
        <v>15769</v>
      </c>
      <c r="G33" s="15">
        <v>15288</v>
      </c>
      <c r="H33" s="15">
        <v>16404</v>
      </c>
      <c r="I33" s="15">
        <v>15498</v>
      </c>
      <c r="J33" s="15">
        <v>16555</v>
      </c>
      <c r="K33" s="15">
        <v>16041</v>
      </c>
      <c r="L33" s="15">
        <v>17135</v>
      </c>
      <c r="M33" s="15">
        <v>15436</v>
      </c>
      <c r="N33" s="15">
        <v>16594</v>
      </c>
      <c r="O33" s="15">
        <v>14297</v>
      </c>
      <c r="P33" s="15">
        <v>15418</v>
      </c>
      <c r="Q33" s="15">
        <v>14143</v>
      </c>
      <c r="R33" s="15">
        <v>15166</v>
      </c>
      <c r="S33" s="15"/>
      <c r="T33" s="15"/>
      <c r="U33" s="16"/>
      <c r="V33" s="295" t="s">
        <v>847</v>
      </c>
      <c r="W33" s="11"/>
      <c r="X33" s="383"/>
      <c r="Z33" t="str">
        <f t="shared" si="0"/>
        <v/>
      </c>
      <c r="AA33" t="str">
        <f t="shared" si="1"/>
        <v/>
      </c>
    </row>
    <row r="34" spans="1:27" ht="30" customHeight="1">
      <c r="A34" s="13"/>
      <c r="B34" s="269" t="s">
        <v>332</v>
      </c>
      <c r="C34" s="90"/>
      <c r="D34" s="24" t="s">
        <v>331</v>
      </c>
      <c r="E34" s="15">
        <v>1152</v>
      </c>
      <c r="F34" s="15">
        <v>98</v>
      </c>
      <c r="G34" s="15">
        <v>1098</v>
      </c>
      <c r="H34" s="15">
        <v>114</v>
      </c>
      <c r="I34" s="15">
        <v>995</v>
      </c>
      <c r="J34" s="15">
        <v>127</v>
      </c>
      <c r="K34" s="15">
        <v>904</v>
      </c>
      <c r="L34" s="15">
        <v>124</v>
      </c>
      <c r="M34" s="15">
        <v>883</v>
      </c>
      <c r="N34" s="15">
        <v>134</v>
      </c>
      <c r="O34" s="15">
        <v>792</v>
      </c>
      <c r="P34" s="15">
        <v>160</v>
      </c>
      <c r="Q34" s="15">
        <v>741</v>
      </c>
      <c r="R34" s="15">
        <v>133</v>
      </c>
      <c r="S34" s="15"/>
      <c r="T34" s="15"/>
      <c r="U34" s="16"/>
      <c r="V34" s="295" t="s">
        <v>848</v>
      </c>
      <c r="W34" s="11"/>
      <c r="X34" s="383"/>
      <c r="Z34" t="str">
        <f t="shared" si="0"/>
        <v/>
      </c>
      <c r="AA34" t="str">
        <f t="shared" si="1"/>
        <v/>
      </c>
    </row>
    <row r="35" spans="1:27" ht="30" customHeight="1">
      <c r="A35" s="13"/>
      <c r="B35" s="269" t="s">
        <v>333</v>
      </c>
      <c r="C35" s="90"/>
      <c r="D35" s="24" t="s">
        <v>331</v>
      </c>
      <c r="E35" s="15">
        <v>493</v>
      </c>
      <c r="F35" s="15">
        <v>354</v>
      </c>
      <c r="G35" s="15">
        <v>453</v>
      </c>
      <c r="H35" s="15">
        <v>321</v>
      </c>
      <c r="I35" s="15">
        <v>573</v>
      </c>
      <c r="J35" s="15">
        <v>384</v>
      </c>
      <c r="K35" s="15">
        <v>654</v>
      </c>
      <c r="L35" s="15">
        <v>340</v>
      </c>
      <c r="M35" s="15">
        <v>756</v>
      </c>
      <c r="N35" s="15">
        <v>347</v>
      </c>
      <c r="O35" s="15">
        <v>890</v>
      </c>
      <c r="P35" s="15">
        <v>401</v>
      </c>
      <c r="Q35" s="15">
        <v>862</v>
      </c>
      <c r="R35" s="15">
        <v>447</v>
      </c>
      <c r="S35" s="15"/>
      <c r="T35" s="15"/>
      <c r="U35" s="16"/>
      <c r="V35" s="295" t="s">
        <v>849</v>
      </c>
      <c r="W35" s="11"/>
      <c r="X35" s="383"/>
      <c r="Z35" t="str">
        <f t="shared" si="0"/>
        <v/>
      </c>
      <c r="AA35" t="str">
        <f t="shared" si="1"/>
        <v/>
      </c>
    </row>
    <row r="36" spans="1:27" ht="30" customHeight="1">
      <c r="A36" s="13">
        <v>16</v>
      </c>
      <c r="B36" s="444" t="s">
        <v>334</v>
      </c>
      <c r="C36" s="445"/>
      <c r="D36" s="14" t="s">
        <v>317</v>
      </c>
      <c r="E36" s="15">
        <v>39620</v>
      </c>
      <c r="F36" s="15">
        <v>5268</v>
      </c>
      <c r="G36" s="15">
        <v>39143</v>
      </c>
      <c r="H36" s="15">
        <v>5835</v>
      </c>
      <c r="I36" s="15">
        <v>39989</v>
      </c>
      <c r="J36" s="15">
        <v>6045</v>
      </c>
      <c r="K36" s="15">
        <v>40612</v>
      </c>
      <c r="L36" s="15">
        <v>6373</v>
      </c>
      <c r="M36" s="15">
        <v>41546</v>
      </c>
      <c r="N36" s="15">
        <v>5971</v>
      </c>
      <c r="O36" s="15">
        <v>41653</v>
      </c>
      <c r="P36" s="15">
        <v>6126</v>
      </c>
      <c r="Q36" s="15">
        <v>42471</v>
      </c>
      <c r="R36" s="15">
        <v>6617</v>
      </c>
      <c r="S36" s="15"/>
      <c r="T36" s="15"/>
      <c r="U36" s="16"/>
      <c r="V36" s="295" t="s">
        <v>850</v>
      </c>
      <c r="W36" s="11" t="s">
        <v>17</v>
      </c>
      <c r="X36" s="383"/>
      <c r="Z36" t="str">
        <f t="shared" si="0"/>
        <v/>
      </c>
      <c r="AA36" t="str">
        <f t="shared" si="1"/>
        <v/>
      </c>
    </row>
    <row r="37" spans="1:27">
      <c r="A37" s="13">
        <v>17</v>
      </c>
      <c r="B37" s="25" t="s">
        <v>335</v>
      </c>
      <c r="C37" s="13"/>
      <c r="D37" s="14" t="s">
        <v>317</v>
      </c>
      <c r="E37" s="15">
        <v>493</v>
      </c>
      <c r="F37" s="15">
        <v>354</v>
      </c>
      <c r="G37" s="15">
        <v>453</v>
      </c>
      <c r="H37" s="15">
        <v>321</v>
      </c>
      <c r="I37" s="15">
        <v>573</v>
      </c>
      <c r="J37" s="15">
        <v>384</v>
      </c>
      <c r="K37" s="15">
        <v>654</v>
      </c>
      <c r="L37" s="15">
        <v>340</v>
      </c>
      <c r="M37" s="15">
        <v>756</v>
      </c>
      <c r="N37" s="15">
        <v>347</v>
      </c>
      <c r="O37" s="15">
        <v>890</v>
      </c>
      <c r="P37" s="15">
        <v>401</v>
      </c>
      <c r="Q37" s="15">
        <v>862</v>
      </c>
      <c r="R37" s="15">
        <v>447</v>
      </c>
      <c r="S37" s="15"/>
      <c r="T37" s="15"/>
      <c r="U37" s="16"/>
      <c r="V37" s="295" t="s">
        <v>851</v>
      </c>
      <c r="W37" s="11" t="s">
        <v>17</v>
      </c>
      <c r="X37" s="383"/>
      <c r="Z37" t="str">
        <f t="shared" si="0"/>
        <v/>
      </c>
      <c r="AA37" t="str">
        <f t="shared" si="1"/>
        <v/>
      </c>
    </row>
    <row r="38" spans="1:27" ht="30" customHeight="1">
      <c r="A38" s="13">
        <v>18</v>
      </c>
      <c r="B38" s="25" t="s">
        <v>336</v>
      </c>
      <c r="C38" s="13"/>
      <c r="D38" s="14" t="s">
        <v>317</v>
      </c>
      <c r="E38" s="15">
        <v>499</v>
      </c>
      <c r="F38" s="15">
        <v>84</v>
      </c>
      <c r="G38" s="15">
        <v>459</v>
      </c>
      <c r="H38" s="15">
        <v>93</v>
      </c>
      <c r="I38" s="15">
        <v>417</v>
      </c>
      <c r="J38" s="15">
        <v>81</v>
      </c>
      <c r="K38" s="15">
        <v>437</v>
      </c>
      <c r="L38" s="15">
        <v>77</v>
      </c>
      <c r="M38" s="15">
        <v>445</v>
      </c>
      <c r="N38" s="15">
        <v>70</v>
      </c>
      <c r="O38" s="15">
        <v>461</v>
      </c>
      <c r="P38" s="15">
        <v>81</v>
      </c>
      <c r="Q38" s="15">
        <v>401</v>
      </c>
      <c r="R38" s="15">
        <v>96</v>
      </c>
      <c r="S38" s="15"/>
      <c r="T38" s="15"/>
      <c r="U38" s="16"/>
      <c r="V38" s="295" t="s">
        <v>852</v>
      </c>
      <c r="W38" s="11" t="s">
        <v>17</v>
      </c>
      <c r="X38" s="383"/>
      <c r="Z38" t="str">
        <f t="shared" si="0"/>
        <v/>
      </c>
      <c r="AA38" t="str">
        <f t="shared" si="1"/>
        <v/>
      </c>
    </row>
    <row r="39" spans="1:27" ht="30" customHeight="1">
      <c r="A39" s="13">
        <v>19</v>
      </c>
      <c r="B39" s="444" t="s">
        <v>337</v>
      </c>
      <c r="C39" s="445"/>
      <c r="D39" s="14" t="s">
        <v>338</v>
      </c>
      <c r="E39" s="26">
        <v>29.3</v>
      </c>
      <c r="F39" s="26">
        <v>31.7</v>
      </c>
      <c r="G39" s="26">
        <v>29.6</v>
      </c>
      <c r="H39" s="26">
        <v>31.8</v>
      </c>
      <c r="I39" s="26">
        <v>29.8</v>
      </c>
      <c r="J39" s="26">
        <v>32.1</v>
      </c>
      <c r="K39" s="26">
        <v>29.9</v>
      </c>
      <c r="L39" s="26">
        <v>32.200000000000003</v>
      </c>
      <c r="M39" s="26">
        <v>29.9</v>
      </c>
      <c r="N39" s="26">
        <v>32.200000000000003</v>
      </c>
      <c r="O39" s="27">
        <v>29.7</v>
      </c>
      <c r="P39" s="27">
        <v>32.200000000000003</v>
      </c>
      <c r="Q39" s="27">
        <v>29.8</v>
      </c>
      <c r="R39" s="27">
        <v>32.299999999999997</v>
      </c>
      <c r="S39" s="27"/>
      <c r="T39" s="27"/>
      <c r="U39" s="16"/>
      <c r="V39" s="295" t="s">
        <v>853</v>
      </c>
      <c r="W39" s="11" t="s">
        <v>17</v>
      </c>
      <c r="X39" s="383"/>
      <c r="Z39" t="str">
        <f t="shared" si="0"/>
        <v/>
      </c>
      <c r="AA39" t="str">
        <f t="shared" si="1"/>
        <v/>
      </c>
    </row>
    <row r="40" spans="1:27" ht="30" customHeight="1">
      <c r="A40" s="13">
        <v>20</v>
      </c>
      <c r="B40" s="444" t="s">
        <v>339</v>
      </c>
      <c r="C40" s="445"/>
      <c r="D40" s="14" t="s">
        <v>319</v>
      </c>
      <c r="E40" s="26">
        <v>35.49</v>
      </c>
      <c r="F40" s="26">
        <v>29.44</v>
      </c>
      <c r="G40" s="26">
        <v>36.799999999999997</v>
      </c>
      <c r="H40" s="26">
        <v>30.7</v>
      </c>
      <c r="I40" s="26">
        <v>36.76</v>
      </c>
      <c r="J40" s="26">
        <v>31.04</v>
      </c>
      <c r="K40" s="26">
        <v>37.880000000000003</v>
      </c>
      <c r="L40" s="26">
        <v>31.8</v>
      </c>
      <c r="M40" s="26">
        <v>36.520000000000003</v>
      </c>
      <c r="N40" s="26">
        <v>30.88</v>
      </c>
      <c r="O40" s="27">
        <v>33.630000000000003</v>
      </c>
      <c r="P40" s="27">
        <v>28.48</v>
      </c>
      <c r="Q40" s="28">
        <v>32.840000000000003</v>
      </c>
      <c r="R40" s="28">
        <v>27.91</v>
      </c>
      <c r="S40" s="28"/>
      <c r="T40" s="28"/>
      <c r="U40" s="16"/>
      <c r="V40" s="295" t="s">
        <v>854</v>
      </c>
      <c r="W40" s="11" t="s">
        <v>17</v>
      </c>
      <c r="X40" s="383"/>
      <c r="Z40" t="str">
        <f t="shared" si="0"/>
        <v/>
      </c>
      <c r="AA40" t="str">
        <f t="shared" si="1"/>
        <v/>
      </c>
    </row>
    <row r="41" spans="1:27" ht="30" customHeight="1">
      <c r="A41" s="13">
        <v>21</v>
      </c>
      <c r="B41" s="444" t="s">
        <v>340</v>
      </c>
      <c r="C41" s="445"/>
      <c r="D41" s="14" t="s">
        <v>319</v>
      </c>
      <c r="E41" s="26">
        <v>11.28</v>
      </c>
      <c r="F41" s="26">
        <v>20.82</v>
      </c>
      <c r="G41" s="26">
        <v>11.2</v>
      </c>
      <c r="H41" s="26">
        <v>20.399999999999999</v>
      </c>
      <c r="I41" s="26">
        <v>11.8</v>
      </c>
      <c r="J41" s="26">
        <v>20.46</v>
      </c>
      <c r="K41" s="26">
        <v>11.68</v>
      </c>
      <c r="L41" s="26">
        <v>21.16</v>
      </c>
      <c r="M41" s="26">
        <v>11.65</v>
      </c>
      <c r="N41" s="26">
        <v>20.58</v>
      </c>
      <c r="O41" s="27">
        <v>11.09</v>
      </c>
      <c r="P41" s="27">
        <v>19.73</v>
      </c>
      <c r="Q41" s="28">
        <v>11.17</v>
      </c>
      <c r="R41" s="28">
        <v>19.850000000000001</v>
      </c>
      <c r="S41" s="28"/>
      <c r="T41" s="28"/>
      <c r="U41" s="16"/>
      <c r="V41" s="295" t="s">
        <v>855</v>
      </c>
      <c r="W41" s="11" t="s">
        <v>17</v>
      </c>
      <c r="X41" s="383"/>
      <c r="Z41" t="str">
        <f t="shared" si="0"/>
        <v/>
      </c>
      <c r="AA41" t="str">
        <f t="shared" si="1"/>
        <v/>
      </c>
    </row>
    <row r="42" spans="1:27" ht="30" customHeight="1">
      <c r="A42" s="13">
        <v>22</v>
      </c>
      <c r="B42" s="444" t="s">
        <v>341</v>
      </c>
      <c r="C42" s="445"/>
      <c r="D42" s="14" t="s">
        <v>319</v>
      </c>
      <c r="E42" s="26">
        <v>11.95</v>
      </c>
      <c r="F42" s="26">
        <v>11.79</v>
      </c>
      <c r="G42" s="26">
        <v>11.2</v>
      </c>
      <c r="H42" s="26">
        <v>11.1</v>
      </c>
      <c r="I42" s="26">
        <v>10.74</v>
      </c>
      <c r="J42" s="26">
        <v>10.63</v>
      </c>
      <c r="K42" s="26">
        <v>10.74</v>
      </c>
      <c r="L42" s="26">
        <v>10.64</v>
      </c>
      <c r="M42" s="26">
        <v>11.01</v>
      </c>
      <c r="N42" s="26">
        <v>10.92</v>
      </c>
      <c r="O42" s="27">
        <v>11.17</v>
      </c>
      <c r="P42" s="27">
        <v>11.08</v>
      </c>
      <c r="Q42" s="28">
        <v>10.83</v>
      </c>
      <c r="R42" s="28">
        <v>10.75</v>
      </c>
      <c r="S42" s="28"/>
      <c r="T42" s="28"/>
      <c r="U42" s="16"/>
      <c r="V42" s="295" t="s">
        <v>856</v>
      </c>
      <c r="W42" s="11" t="s">
        <v>17</v>
      </c>
      <c r="X42" s="385"/>
      <c r="Z42" t="str">
        <f t="shared" si="0"/>
        <v/>
      </c>
      <c r="AA42" t="str">
        <f t="shared" si="1"/>
        <v/>
      </c>
    </row>
    <row r="43" spans="1:27">
      <c r="A43" s="13">
        <v>23</v>
      </c>
      <c r="B43" s="262" t="s">
        <v>342</v>
      </c>
      <c r="C43" s="29"/>
      <c r="D43" s="14" t="s">
        <v>338</v>
      </c>
      <c r="E43" s="26">
        <v>31.3</v>
      </c>
      <c r="F43" s="30" t="s">
        <v>23</v>
      </c>
      <c r="G43" s="26">
        <v>31.4</v>
      </c>
      <c r="H43" s="30" t="s">
        <v>23</v>
      </c>
      <c r="I43" s="26">
        <v>31.6</v>
      </c>
      <c r="J43" s="30" t="s">
        <v>23</v>
      </c>
      <c r="K43" s="26">
        <v>31.8</v>
      </c>
      <c r="L43" s="30" t="s">
        <v>23</v>
      </c>
      <c r="M43" s="31">
        <v>30.8</v>
      </c>
      <c r="N43" s="32" t="s">
        <v>23</v>
      </c>
      <c r="O43" s="33">
        <v>30.86</v>
      </c>
      <c r="P43" s="34" t="s">
        <v>23</v>
      </c>
      <c r="Q43" s="28">
        <v>30.901401879299495</v>
      </c>
      <c r="R43" s="28" t="s">
        <v>23</v>
      </c>
      <c r="S43" s="28"/>
      <c r="T43" s="28"/>
      <c r="U43" s="16"/>
      <c r="V43" s="295" t="s">
        <v>857</v>
      </c>
      <c r="W43" s="11" t="s">
        <v>17</v>
      </c>
      <c r="X43" s="385"/>
      <c r="Z43" t="str">
        <f t="shared" si="0"/>
        <v/>
      </c>
      <c r="AA43" t="str">
        <f t="shared" si="1"/>
        <v/>
      </c>
    </row>
    <row r="44" spans="1:27" ht="30" customHeight="1">
      <c r="A44" s="13">
        <v>24</v>
      </c>
      <c r="B44" s="454" t="s">
        <v>343</v>
      </c>
      <c r="C44" s="455"/>
      <c r="D44" s="14" t="s">
        <v>319</v>
      </c>
      <c r="E44" s="26">
        <v>34.1</v>
      </c>
      <c r="F44" s="30" t="s">
        <v>23</v>
      </c>
      <c r="G44" s="26">
        <v>28.6</v>
      </c>
      <c r="H44" s="30" t="s">
        <v>23</v>
      </c>
      <c r="I44" s="35">
        <v>31</v>
      </c>
      <c r="J44" s="30" t="s">
        <v>23</v>
      </c>
      <c r="K44" s="35">
        <v>31.2</v>
      </c>
      <c r="L44" s="30" t="s">
        <v>23</v>
      </c>
      <c r="M44" s="36">
        <v>30</v>
      </c>
      <c r="N44" s="15" t="s">
        <v>23</v>
      </c>
      <c r="O44" s="36">
        <v>29.23</v>
      </c>
      <c r="P44" s="37" t="s">
        <v>23</v>
      </c>
      <c r="Q44" s="28">
        <v>29</v>
      </c>
      <c r="R44" s="28" t="s">
        <v>23</v>
      </c>
      <c r="S44" s="28"/>
      <c r="T44" s="28"/>
      <c r="U44" s="16"/>
      <c r="V44" s="295" t="s">
        <v>858</v>
      </c>
      <c r="W44" s="11" t="s">
        <v>17</v>
      </c>
      <c r="X44" s="385"/>
      <c r="Z44" t="str">
        <f t="shared" si="0"/>
        <v/>
      </c>
      <c r="AA44" t="str">
        <f t="shared" si="1"/>
        <v/>
      </c>
    </row>
    <row r="45" spans="1:27">
      <c r="A45" s="13">
        <v>25</v>
      </c>
      <c r="B45" s="444" t="s">
        <v>344</v>
      </c>
      <c r="C45" s="445"/>
      <c r="D45" s="14"/>
      <c r="E45" s="26"/>
      <c r="F45" s="26"/>
      <c r="G45" s="26"/>
      <c r="H45" s="26"/>
      <c r="I45" s="38"/>
      <c r="J45" s="26"/>
      <c r="K45" s="38"/>
      <c r="L45" s="26"/>
      <c r="M45" s="26"/>
      <c r="N45" s="26"/>
      <c r="O45" s="39"/>
      <c r="P45" s="26"/>
      <c r="Q45" s="39"/>
      <c r="R45" s="26"/>
      <c r="S45" s="39"/>
      <c r="T45" s="26"/>
      <c r="U45" s="16"/>
      <c r="V45" s="295"/>
      <c r="W45" s="11" t="s">
        <v>17</v>
      </c>
      <c r="X45" s="383"/>
      <c r="Z45" t="str">
        <f t="shared" si="0"/>
        <v/>
      </c>
      <c r="AA45" t="str">
        <f t="shared" si="1"/>
        <v/>
      </c>
    </row>
    <row r="46" spans="1:27" ht="24.95" customHeight="1">
      <c r="A46" s="13"/>
      <c r="B46" s="467" t="s">
        <v>345</v>
      </c>
      <c r="C46" s="470"/>
      <c r="D46" s="14" t="s">
        <v>319</v>
      </c>
      <c r="E46" s="26">
        <v>3.3</v>
      </c>
      <c r="F46" s="30" t="s">
        <v>23</v>
      </c>
      <c r="G46" s="26">
        <v>3.6</v>
      </c>
      <c r="H46" s="30" t="s">
        <v>23</v>
      </c>
      <c r="I46" s="35">
        <v>3.6</v>
      </c>
      <c r="J46" s="30" t="s">
        <v>23</v>
      </c>
      <c r="K46" s="35">
        <v>3.6</v>
      </c>
      <c r="L46" s="30" t="s">
        <v>23</v>
      </c>
      <c r="M46" s="35">
        <v>3.3</v>
      </c>
      <c r="N46" s="30" t="s">
        <v>23</v>
      </c>
      <c r="O46" s="35">
        <v>3.2037978624053127</v>
      </c>
      <c r="P46" s="30" t="s">
        <v>23</v>
      </c>
      <c r="Q46" s="28">
        <v>3</v>
      </c>
      <c r="R46" s="28" t="s">
        <v>23</v>
      </c>
      <c r="S46" s="28"/>
      <c r="T46" s="28"/>
      <c r="U46" s="16"/>
      <c r="V46" s="295" t="s">
        <v>859</v>
      </c>
      <c r="W46" s="11"/>
      <c r="X46" s="383"/>
      <c r="Z46" t="str">
        <f t="shared" si="0"/>
        <v/>
      </c>
      <c r="AA46" t="str">
        <f t="shared" si="1"/>
        <v/>
      </c>
    </row>
    <row r="47" spans="1:27" ht="24.95" customHeight="1">
      <c r="A47" s="13"/>
      <c r="B47" s="467" t="s">
        <v>346</v>
      </c>
      <c r="C47" s="470"/>
      <c r="D47" s="14" t="s">
        <v>319</v>
      </c>
      <c r="E47" s="26">
        <v>22.1</v>
      </c>
      <c r="F47" s="30" t="s">
        <v>23</v>
      </c>
      <c r="G47" s="26">
        <v>19.8</v>
      </c>
      <c r="H47" s="30" t="s">
        <v>23</v>
      </c>
      <c r="I47" s="35">
        <v>19.399999999999999</v>
      </c>
      <c r="J47" s="30" t="s">
        <v>23</v>
      </c>
      <c r="K47" s="35">
        <v>20</v>
      </c>
      <c r="L47" s="30" t="s">
        <v>23</v>
      </c>
      <c r="M47" s="35">
        <v>19.5</v>
      </c>
      <c r="N47" s="30" t="s">
        <v>23</v>
      </c>
      <c r="O47" s="30">
        <v>18.960258315363731</v>
      </c>
      <c r="P47" s="30" t="s">
        <v>23</v>
      </c>
      <c r="Q47" s="28">
        <v>19</v>
      </c>
      <c r="R47" s="28" t="s">
        <v>23</v>
      </c>
      <c r="S47" s="28"/>
      <c r="T47" s="28"/>
      <c r="U47" s="16"/>
      <c r="V47" s="295" t="s">
        <v>860</v>
      </c>
      <c r="W47" s="11"/>
      <c r="X47" s="383"/>
      <c r="Z47" t="str">
        <f t="shared" si="0"/>
        <v/>
      </c>
      <c r="AA47" t="str">
        <f t="shared" si="1"/>
        <v/>
      </c>
    </row>
    <row r="48" spans="1:27" ht="24.95" customHeight="1">
      <c r="A48" s="13"/>
      <c r="B48" s="467" t="s">
        <v>347</v>
      </c>
      <c r="C48" s="470"/>
      <c r="D48" s="14" t="s">
        <v>319</v>
      </c>
      <c r="E48" s="26">
        <v>70</v>
      </c>
      <c r="F48" s="30" t="s">
        <v>23</v>
      </c>
      <c r="G48" s="26">
        <v>55.7</v>
      </c>
      <c r="H48" s="30" t="s">
        <v>23</v>
      </c>
      <c r="I48" s="35">
        <v>59.7</v>
      </c>
      <c r="J48" s="30" t="s">
        <v>23</v>
      </c>
      <c r="K48" s="35">
        <v>59.5</v>
      </c>
      <c r="L48" s="30" t="s">
        <v>23</v>
      </c>
      <c r="M48" s="35">
        <v>54.8</v>
      </c>
      <c r="N48" s="30" t="s">
        <v>23</v>
      </c>
      <c r="O48" s="30">
        <v>53.124237517467783</v>
      </c>
      <c r="P48" s="30" t="s">
        <v>23</v>
      </c>
      <c r="Q48" s="28">
        <v>51</v>
      </c>
      <c r="R48" s="28" t="s">
        <v>23</v>
      </c>
      <c r="S48" s="28"/>
      <c r="T48" s="28"/>
      <c r="U48" s="16"/>
      <c r="V48" s="295" t="s">
        <v>861</v>
      </c>
      <c r="W48" s="11"/>
      <c r="X48" s="383"/>
      <c r="Z48" t="str">
        <f t="shared" si="0"/>
        <v/>
      </c>
      <c r="AA48" t="str">
        <f t="shared" si="1"/>
        <v/>
      </c>
    </row>
    <row r="49" spans="1:27" ht="24.95" customHeight="1">
      <c r="A49" s="13"/>
      <c r="B49" s="467" t="s">
        <v>348</v>
      </c>
      <c r="C49" s="470"/>
      <c r="D49" s="14" t="s">
        <v>319</v>
      </c>
      <c r="E49" s="26">
        <v>89.5</v>
      </c>
      <c r="F49" s="30" t="s">
        <v>23</v>
      </c>
      <c r="G49" s="26">
        <v>73.8</v>
      </c>
      <c r="H49" s="30" t="s">
        <v>23</v>
      </c>
      <c r="I49" s="35">
        <v>81.3</v>
      </c>
      <c r="J49" s="30" t="s">
        <v>23</v>
      </c>
      <c r="K49" s="35">
        <v>81.8</v>
      </c>
      <c r="L49" s="30" t="s">
        <v>23</v>
      </c>
      <c r="M49" s="35">
        <v>81.400000000000006</v>
      </c>
      <c r="N49" s="30" t="s">
        <v>23</v>
      </c>
      <c r="O49" s="30">
        <v>75.456950456950452</v>
      </c>
      <c r="P49" s="30" t="s">
        <v>23</v>
      </c>
      <c r="Q49" s="28">
        <v>76</v>
      </c>
      <c r="R49" s="28" t="s">
        <v>23</v>
      </c>
      <c r="S49" s="28"/>
      <c r="T49" s="28"/>
      <c r="U49" s="16"/>
      <c r="V49" s="295" t="s">
        <v>862</v>
      </c>
      <c r="W49" s="11"/>
      <c r="X49" s="383"/>
      <c r="Z49" t="str">
        <f t="shared" si="0"/>
        <v/>
      </c>
      <c r="AA49" t="str">
        <f t="shared" si="1"/>
        <v/>
      </c>
    </row>
    <row r="50" spans="1:27" ht="24.95" customHeight="1">
      <c r="A50" s="13"/>
      <c r="B50" s="467" t="s">
        <v>349</v>
      </c>
      <c r="C50" s="470"/>
      <c r="D50" s="14" t="s">
        <v>319</v>
      </c>
      <c r="E50" s="26">
        <v>38.5</v>
      </c>
      <c r="F50" s="30" t="s">
        <v>23</v>
      </c>
      <c r="G50" s="26">
        <v>34.5</v>
      </c>
      <c r="H50" s="30" t="s">
        <v>23</v>
      </c>
      <c r="I50" s="35">
        <v>39.200000000000003</v>
      </c>
      <c r="J50" s="30" t="s">
        <v>23</v>
      </c>
      <c r="K50" s="35">
        <v>40.799999999999997</v>
      </c>
      <c r="L50" s="30" t="s">
        <v>23</v>
      </c>
      <c r="M50" s="35">
        <v>42.4</v>
      </c>
      <c r="N50" s="30" t="s">
        <v>23</v>
      </c>
      <c r="O50" s="30">
        <v>42.894161170320139</v>
      </c>
      <c r="P50" s="30" t="s">
        <v>23</v>
      </c>
      <c r="Q50" s="28">
        <v>43</v>
      </c>
      <c r="R50" s="28" t="s">
        <v>23</v>
      </c>
      <c r="S50" s="28"/>
      <c r="T50" s="28"/>
      <c r="U50" s="16"/>
      <c r="V50" s="295" t="s">
        <v>863</v>
      </c>
      <c r="W50" s="11"/>
      <c r="X50" s="383"/>
      <c r="Z50" t="str">
        <f t="shared" si="0"/>
        <v/>
      </c>
      <c r="AA50" t="str">
        <f t="shared" si="1"/>
        <v/>
      </c>
    </row>
    <row r="51" spans="1:27" ht="24.95" customHeight="1">
      <c r="A51" s="13"/>
      <c r="B51" s="467" t="s">
        <v>350</v>
      </c>
      <c r="C51" s="470"/>
      <c r="D51" s="14" t="s">
        <v>319</v>
      </c>
      <c r="E51" s="26">
        <v>5.2</v>
      </c>
      <c r="F51" s="30" t="s">
        <v>23</v>
      </c>
      <c r="G51" s="26">
        <v>5.3</v>
      </c>
      <c r="H51" s="30" t="s">
        <v>23</v>
      </c>
      <c r="I51" s="35">
        <v>5.9</v>
      </c>
      <c r="J51" s="30" t="s">
        <v>23</v>
      </c>
      <c r="K51" s="35">
        <v>6.8</v>
      </c>
      <c r="L51" s="30" t="s">
        <v>23</v>
      </c>
      <c r="M51" s="35">
        <v>7.5</v>
      </c>
      <c r="N51" s="30" t="s">
        <v>23</v>
      </c>
      <c r="O51" s="30">
        <v>8.2962012587339835</v>
      </c>
      <c r="P51" s="30" t="s">
        <v>23</v>
      </c>
      <c r="Q51" s="28">
        <v>9</v>
      </c>
      <c r="R51" s="28" t="s">
        <v>23</v>
      </c>
      <c r="S51" s="28"/>
      <c r="T51" s="28"/>
      <c r="U51" s="16"/>
      <c r="V51" s="295" t="s">
        <v>864</v>
      </c>
      <c r="W51" s="11"/>
      <c r="X51" s="383"/>
      <c r="Z51" t="str">
        <f t="shared" si="0"/>
        <v/>
      </c>
      <c r="AA51" t="str">
        <f t="shared" si="1"/>
        <v/>
      </c>
    </row>
    <row r="52" spans="1:27" ht="24.95" customHeight="1">
      <c r="A52" s="13"/>
      <c r="B52" s="467" t="s">
        <v>351</v>
      </c>
      <c r="C52" s="470"/>
      <c r="D52" s="14" t="s">
        <v>319</v>
      </c>
      <c r="E52" s="26">
        <v>0.1</v>
      </c>
      <c r="F52" s="30" t="s">
        <v>23</v>
      </c>
      <c r="G52" s="26">
        <v>0.3</v>
      </c>
      <c r="H52" s="30" t="s">
        <v>23</v>
      </c>
      <c r="I52" s="35">
        <v>0.2</v>
      </c>
      <c r="J52" s="30" t="s">
        <v>23</v>
      </c>
      <c r="K52" s="35">
        <v>0.3</v>
      </c>
      <c r="L52" s="30" t="s">
        <v>23</v>
      </c>
      <c r="M52" s="35">
        <v>0.32275999999999999</v>
      </c>
      <c r="N52" s="30" t="s">
        <v>23</v>
      </c>
      <c r="O52" s="30">
        <v>0.37636432066240122</v>
      </c>
      <c r="P52" s="30" t="s">
        <v>23</v>
      </c>
      <c r="Q52" s="28">
        <v>0.43913000000000002</v>
      </c>
      <c r="R52" s="28" t="s">
        <v>23</v>
      </c>
      <c r="S52" s="28"/>
      <c r="T52" s="28"/>
      <c r="U52" s="16"/>
      <c r="V52" s="295" t="s">
        <v>865</v>
      </c>
      <c r="W52" s="11"/>
      <c r="X52" s="383"/>
      <c r="Z52" t="str">
        <f t="shared" si="0"/>
        <v/>
      </c>
      <c r="AA52" t="str">
        <f t="shared" si="1"/>
        <v/>
      </c>
    </row>
    <row r="53" spans="1:27" ht="50.1" customHeight="1">
      <c r="A53" s="13">
        <v>26</v>
      </c>
      <c r="B53" s="454" t="s">
        <v>352</v>
      </c>
      <c r="C53" s="445"/>
      <c r="D53" s="14" t="s">
        <v>319</v>
      </c>
      <c r="E53" s="26">
        <v>1143.5</v>
      </c>
      <c r="F53" s="30" t="s">
        <v>23</v>
      </c>
      <c r="G53" s="26">
        <v>965</v>
      </c>
      <c r="H53" s="30" t="s">
        <v>23</v>
      </c>
      <c r="I53" s="35">
        <v>1046.5</v>
      </c>
      <c r="J53" s="30" t="s">
        <v>23</v>
      </c>
      <c r="K53" s="35">
        <v>1064</v>
      </c>
      <c r="L53" s="30" t="s">
        <v>23</v>
      </c>
      <c r="M53" s="35">
        <v>1040</v>
      </c>
      <c r="N53" s="30" t="s">
        <v>23</v>
      </c>
      <c r="O53" s="30">
        <v>1005</v>
      </c>
      <c r="P53" s="30" t="s">
        <v>23</v>
      </c>
      <c r="Q53" s="28">
        <v>1005</v>
      </c>
      <c r="R53" s="28" t="s">
        <v>23</v>
      </c>
      <c r="S53" s="28"/>
      <c r="T53" s="28"/>
      <c r="U53" s="16"/>
      <c r="V53" s="295" t="s">
        <v>866</v>
      </c>
      <c r="W53" s="11" t="s">
        <v>17</v>
      </c>
      <c r="X53" s="383"/>
      <c r="Z53" t="str">
        <f t="shared" si="0"/>
        <v/>
      </c>
      <c r="AA53" t="str">
        <f t="shared" si="1"/>
        <v/>
      </c>
    </row>
    <row r="54" spans="1:27">
      <c r="A54" s="13">
        <v>27</v>
      </c>
      <c r="B54" s="454" t="s">
        <v>353</v>
      </c>
      <c r="C54" s="445"/>
      <c r="D54" s="24" t="s">
        <v>354</v>
      </c>
      <c r="E54" s="22">
        <v>8.68</v>
      </c>
      <c r="F54" s="22">
        <v>9.3000000000000007</v>
      </c>
      <c r="G54" s="22">
        <v>7.59</v>
      </c>
      <c r="H54" s="22">
        <v>7.98</v>
      </c>
      <c r="I54" s="22">
        <v>7.71</v>
      </c>
      <c r="J54" s="22">
        <v>8.5</v>
      </c>
      <c r="K54" s="22">
        <v>7.7</v>
      </c>
      <c r="L54" s="22">
        <v>8.48</v>
      </c>
      <c r="M54" s="22">
        <v>7.52</v>
      </c>
      <c r="N54" s="22">
        <v>8.14</v>
      </c>
      <c r="O54" s="22">
        <v>6.95</v>
      </c>
      <c r="P54" s="22">
        <v>7.64</v>
      </c>
      <c r="Q54" s="22">
        <v>6.88</v>
      </c>
      <c r="R54" s="22">
        <v>7.62</v>
      </c>
      <c r="S54" s="22"/>
      <c r="T54" s="22"/>
      <c r="U54" s="16"/>
      <c r="V54" s="295" t="s">
        <v>867</v>
      </c>
      <c r="W54" s="11" t="s">
        <v>17</v>
      </c>
      <c r="X54" s="383"/>
      <c r="Z54" t="str">
        <f t="shared" si="0"/>
        <v/>
      </c>
      <c r="AA54" t="str">
        <f t="shared" si="1"/>
        <v/>
      </c>
    </row>
    <row r="55" spans="1:27">
      <c r="A55" s="13">
        <v>28</v>
      </c>
      <c r="B55" s="444" t="s">
        <v>355</v>
      </c>
      <c r="C55" s="445"/>
      <c r="D55" s="14" t="s">
        <v>356</v>
      </c>
      <c r="E55" s="40">
        <v>12049</v>
      </c>
      <c r="F55" s="40">
        <v>12914</v>
      </c>
      <c r="G55" s="40">
        <v>10561</v>
      </c>
      <c r="H55" s="40">
        <v>11065</v>
      </c>
      <c r="I55" s="40">
        <v>10756</v>
      </c>
      <c r="J55" s="40">
        <v>11764</v>
      </c>
      <c r="K55" s="40">
        <v>10754</v>
      </c>
      <c r="L55" s="40">
        <v>11715</v>
      </c>
      <c r="M55" s="40">
        <v>10528</v>
      </c>
      <c r="N55" s="40">
        <v>11229</v>
      </c>
      <c r="O55" s="40">
        <v>9731</v>
      </c>
      <c r="P55" s="40">
        <v>10529</v>
      </c>
      <c r="Q55" s="40">
        <v>9636</v>
      </c>
      <c r="R55" s="40">
        <v>10471</v>
      </c>
      <c r="S55" s="40"/>
      <c r="T55" s="40"/>
      <c r="U55" s="16"/>
      <c r="V55" s="295" t="s">
        <v>868</v>
      </c>
      <c r="W55" s="11" t="s">
        <v>17</v>
      </c>
      <c r="X55" s="383"/>
      <c r="Z55" t="str">
        <f t="shared" si="0"/>
        <v/>
      </c>
      <c r="AA55" t="str">
        <f t="shared" si="1"/>
        <v/>
      </c>
    </row>
    <row r="56" spans="1:27">
      <c r="A56" s="13">
        <v>29</v>
      </c>
      <c r="B56" s="436" t="s">
        <v>357</v>
      </c>
      <c r="C56" s="437"/>
      <c r="D56" s="14"/>
      <c r="E56" s="40"/>
      <c r="F56" s="40"/>
      <c r="G56" s="40"/>
      <c r="H56" s="40"/>
      <c r="I56" s="40"/>
      <c r="J56" s="40"/>
      <c r="K56" s="40"/>
      <c r="L56" s="40"/>
      <c r="M56" s="40"/>
      <c r="N56" s="40"/>
      <c r="O56" s="40"/>
      <c r="P56" s="40"/>
      <c r="Q56" s="40"/>
      <c r="R56" s="40"/>
      <c r="S56" s="40"/>
      <c r="T56" s="40"/>
      <c r="U56" s="16"/>
      <c r="V56" s="295"/>
      <c r="W56" s="11" t="s">
        <v>17</v>
      </c>
      <c r="X56" s="383"/>
      <c r="Z56" t="str">
        <f t="shared" si="0"/>
        <v/>
      </c>
      <c r="AA56" t="str">
        <f t="shared" si="1"/>
        <v/>
      </c>
    </row>
    <row r="57" spans="1:27">
      <c r="A57" s="13"/>
      <c r="B57" s="18"/>
      <c r="C57" s="19" t="s">
        <v>358</v>
      </c>
      <c r="D57" s="14" t="s">
        <v>356</v>
      </c>
      <c r="E57" s="15">
        <v>11586</v>
      </c>
      <c r="F57" s="15">
        <v>12390</v>
      </c>
      <c r="G57" s="15">
        <v>10097</v>
      </c>
      <c r="H57" s="15">
        <v>10544</v>
      </c>
      <c r="I57" s="15">
        <v>10313</v>
      </c>
      <c r="J57" s="15">
        <v>11268</v>
      </c>
      <c r="K57" s="15">
        <v>10314</v>
      </c>
      <c r="L57" s="15">
        <v>11220</v>
      </c>
      <c r="M57" s="15">
        <v>10030</v>
      </c>
      <c r="N57" s="15">
        <v>10797</v>
      </c>
      <c r="O57" s="15">
        <v>9305</v>
      </c>
      <c r="P57" s="15">
        <v>10075</v>
      </c>
      <c r="Q57" s="15">
        <v>9234</v>
      </c>
      <c r="R57" s="15">
        <v>10034</v>
      </c>
      <c r="S57" s="15"/>
      <c r="T57" s="15"/>
      <c r="U57" s="16"/>
      <c r="V57" s="295" t="s">
        <v>869</v>
      </c>
      <c r="W57" s="11"/>
      <c r="X57" s="383"/>
      <c r="Z57" t="str">
        <f t="shared" si="0"/>
        <v/>
      </c>
      <c r="AA57" t="str">
        <f t="shared" si="1"/>
        <v/>
      </c>
    </row>
    <row r="58" spans="1:27">
      <c r="A58" s="13"/>
      <c r="B58" s="18"/>
      <c r="C58" s="41" t="s">
        <v>359</v>
      </c>
      <c r="D58" s="14" t="s">
        <v>317</v>
      </c>
      <c r="E58" s="15">
        <v>462</v>
      </c>
      <c r="F58" s="15">
        <v>524</v>
      </c>
      <c r="G58" s="15">
        <v>464</v>
      </c>
      <c r="H58" s="15">
        <v>521</v>
      </c>
      <c r="I58" s="15">
        <v>443</v>
      </c>
      <c r="J58" s="15">
        <v>496</v>
      </c>
      <c r="K58" s="15">
        <v>439</v>
      </c>
      <c r="L58" s="15">
        <v>495</v>
      </c>
      <c r="M58" s="15">
        <v>498</v>
      </c>
      <c r="N58" s="15">
        <v>432</v>
      </c>
      <c r="O58" s="15">
        <v>426</v>
      </c>
      <c r="P58" s="15">
        <v>454</v>
      </c>
      <c r="Q58" s="15">
        <v>402</v>
      </c>
      <c r="R58" s="15">
        <v>437</v>
      </c>
      <c r="S58" s="15"/>
      <c r="T58" s="15"/>
      <c r="U58" s="16"/>
      <c r="V58" s="295" t="s">
        <v>870</v>
      </c>
      <c r="W58" s="11"/>
      <c r="X58" s="383"/>
      <c r="Z58" t="str">
        <f t="shared" si="0"/>
        <v/>
      </c>
      <c r="AA58" t="str">
        <f t="shared" si="1"/>
        <v/>
      </c>
    </row>
    <row r="59" spans="1:27" ht="39.950000000000003" customHeight="1">
      <c r="A59" s="13"/>
      <c r="B59" s="18"/>
      <c r="C59" s="41" t="s">
        <v>360</v>
      </c>
      <c r="D59" s="14" t="s">
        <v>317</v>
      </c>
      <c r="E59" s="15">
        <v>1</v>
      </c>
      <c r="F59" s="15">
        <v>0</v>
      </c>
      <c r="G59" s="15">
        <v>0</v>
      </c>
      <c r="H59" s="15">
        <v>0</v>
      </c>
      <c r="I59" s="15">
        <v>0</v>
      </c>
      <c r="J59" s="15">
        <v>0</v>
      </c>
      <c r="K59" s="15">
        <v>1</v>
      </c>
      <c r="L59" s="15">
        <v>0</v>
      </c>
      <c r="M59" s="15">
        <v>0</v>
      </c>
      <c r="N59" s="15">
        <v>0</v>
      </c>
      <c r="O59" s="15">
        <v>0</v>
      </c>
      <c r="P59" s="15">
        <v>0</v>
      </c>
      <c r="Q59" s="15">
        <v>0</v>
      </c>
      <c r="R59" s="15">
        <v>0</v>
      </c>
      <c r="S59" s="15"/>
      <c r="T59" s="15"/>
      <c r="U59" s="16"/>
      <c r="V59" s="295" t="s">
        <v>871</v>
      </c>
      <c r="W59" s="11"/>
      <c r="X59" s="383"/>
      <c r="Z59" t="str">
        <f t="shared" si="0"/>
        <v/>
      </c>
      <c r="AA59" t="str">
        <f t="shared" si="1"/>
        <v/>
      </c>
    </row>
    <row r="60" spans="1:27">
      <c r="A60" s="13">
        <v>30</v>
      </c>
      <c r="B60" s="436" t="s">
        <v>361</v>
      </c>
      <c r="C60" s="437"/>
      <c r="D60" s="14"/>
      <c r="E60" s="40"/>
      <c r="F60" s="40"/>
      <c r="G60" s="40"/>
      <c r="H60" s="40"/>
      <c r="I60" s="40"/>
      <c r="J60" s="40"/>
      <c r="K60" s="40"/>
      <c r="L60" s="40"/>
      <c r="M60" s="40"/>
      <c r="N60" s="40"/>
      <c r="O60" s="40"/>
      <c r="P60" s="40"/>
      <c r="Q60" s="40"/>
      <c r="R60" s="40"/>
      <c r="S60" s="40"/>
      <c r="T60" s="40"/>
      <c r="U60" s="16"/>
      <c r="V60" s="295"/>
      <c r="W60" s="11" t="s">
        <v>17</v>
      </c>
      <c r="X60" s="383"/>
      <c r="Z60" t="str">
        <f t="shared" si="0"/>
        <v/>
      </c>
      <c r="AA60" t="str">
        <f t="shared" si="1"/>
        <v/>
      </c>
    </row>
    <row r="61" spans="1:27">
      <c r="A61" s="13"/>
      <c r="B61" s="18"/>
      <c r="C61" s="19" t="s">
        <v>362</v>
      </c>
      <c r="D61" s="14" t="s">
        <v>317</v>
      </c>
      <c r="E61" s="15">
        <v>11609</v>
      </c>
      <c r="F61" s="15">
        <v>12418</v>
      </c>
      <c r="G61" s="15">
        <v>10243</v>
      </c>
      <c r="H61" s="15">
        <v>10705</v>
      </c>
      <c r="I61" s="15">
        <v>10392</v>
      </c>
      <c r="J61" s="15">
        <v>11391</v>
      </c>
      <c r="K61" s="15">
        <v>10362</v>
      </c>
      <c r="L61" s="15">
        <v>11299</v>
      </c>
      <c r="M61" s="15">
        <v>10178</v>
      </c>
      <c r="N61" s="15">
        <v>10820</v>
      </c>
      <c r="O61" s="15">
        <v>9364</v>
      </c>
      <c r="P61" s="15">
        <v>10140</v>
      </c>
      <c r="Q61" s="15">
        <v>9262</v>
      </c>
      <c r="R61" s="15">
        <v>10056</v>
      </c>
      <c r="S61" s="15"/>
      <c r="T61" s="15"/>
      <c r="U61" s="16"/>
      <c r="V61" s="295" t="s">
        <v>872</v>
      </c>
      <c r="W61" s="11"/>
      <c r="X61" s="383"/>
      <c r="Z61" t="str">
        <f t="shared" si="0"/>
        <v/>
      </c>
      <c r="AA61" t="str">
        <f t="shared" si="1"/>
        <v/>
      </c>
    </row>
    <row r="62" spans="1:27">
      <c r="A62" s="13"/>
      <c r="B62" s="18"/>
      <c r="C62" s="41" t="s">
        <v>363</v>
      </c>
      <c r="D62" s="14" t="s">
        <v>317</v>
      </c>
      <c r="E62" s="15">
        <v>429</v>
      </c>
      <c r="F62" s="15">
        <v>479</v>
      </c>
      <c r="G62" s="15">
        <v>310</v>
      </c>
      <c r="H62" s="15">
        <v>353</v>
      </c>
      <c r="I62" s="15">
        <v>348</v>
      </c>
      <c r="J62" s="15">
        <v>352</v>
      </c>
      <c r="K62" s="15">
        <v>386</v>
      </c>
      <c r="L62" s="15">
        <v>411</v>
      </c>
      <c r="M62" s="15">
        <v>341</v>
      </c>
      <c r="N62" s="15">
        <v>400</v>
      </c>
      <c r="O62" s="15">
        <v>365</v>
      </c>
      <c r="P62" s="15">
        <v>382</v>
      </c>
      <c r="Q62" s="15">
        <v>369</v>
      </c>
      <c r="R62" s="15">
        <v>411</v>
      </c>
      <c r="S62" s="15"/>
      <c r="T62" s="15"/>
      <c r="U62" s="16"/>
      <c r="V62" s="295" t="s">
        <v>873</v>
      </c>
      <c r="W62" s="11"/>
      <c r="X62" s="383"/>
      <c r="Z62" t="str">
        <f t="shared" si="0"/>
        <v/>
      </c>
      <c r="AA62" t="str">
        <f t="shared" si="1"/>
        <v/>
      </c>
    </row>
    <row r="63" spans="1:27">
      <c r="A63" s="13"/>
      <c r="B63" s="18"/>
      <c r="C63" s="19" t="s">
        <v>364</v>
      </c>
      <c r="D63" s="14" t="s">
        <v>317</v>
      </c>
      <c r="E63" s="42">
        <v>11</v>
      </c>
      <c r="F63" s="15">
        <v>17</v>
      </c>
      <c r="G63" s="15">
        <v>8</v>
      </c>
      <c r="H63" s="15">
        <v>7</v>
      </c>
      <c r="I63" s="15">
        <v>16</v>
      </c>
      <c r="J63" s="15">
        <v>21</v>
      </c>
      <c r="K63" s="15">
        <v>6</v>
      </c>
      <c r="L63" s="15">
        <v>5</v>
      </c>
      <c r="M63" s="15">
        <v>9</v>
      </c>
      <c r="N63" s="15">
        <v>9</v>
      </c>
      <c r="O63" s="15">
        <v>2</v>
      </c>
      <c r="P63" s="15">
        <v>7</v>
      </c>
      <c r="Q63" s="15">
        <v>5</v>
      </c>
      <c r="R63" s="15">
        <v>4</v>
      </c>
      <c r="S63" s="15"/>
      <c r="T63" s="15"/>
      <c r="U63" s="16"/>
      <c r="V63" s="295" t="s">
        <v>874</v>
      </c>
      <c r="W63" s="11"/>
      <c r="X63" s="383"/>
      <c r="Z63" t="str">
        <f t="shared" si="0"/>
        <v/>
      </c>
      <c r="AA63" t="str">
        <f t="shared" si="1"/>
        <v/>
      </c>
    </row>
    <row r="64" spans="1:27">
      <c r="A64" s="43">
        <v>31</v>
      </c>
      <c r="B64" s="471" t="s">
        <v>365</v>
      </c>
      <c r="C64" s="472"/>
      <c r="D64" s="44" t="s">
        <v>331</v>
      </c>
      <c r="E64" s="45" t="s">
        <v>23</v>
      </c>
      <c r="F64" s="45" t="s">
        <v>23</v>
      </c>
      <c r="G64" s="45">
        <v>44</v>
      </c>
      <c r="H64" s="45">
        <v>470</v>
      </c>
      <c r="I64" s="45">
        <v>42</v>
      </c>
      <c r="J64" s="45">
        <v>485</v>
      </c>
      <c r="K64" s="45">
        <v>45</v>
      </c>
      <c r="L64" s="45">
        <v>547</v>
      </c>
      <c r="M64" s="45">
        <v>50</v>
      </c>
      <c r="N64" s="45">
        <v>459</v>
      </c>
      <c r="O64" s="45">
        <v>46</v>
      </c>
      <c r="P64" s="45">
        <v>522</v>
      </c>
      <c r="Q64" s="45">
        <v>460</v>
      </c>
      <c r="R64" s="45">
        <v>483</v>
      </c>
      <c r="S64" s="45"/>
      <c r="T64" s="45"/>
      <c r="U64" s="46"/>
      <c r="V64" s="296" t="s">
        <v>875</v>
      </c>
      <c r="W64" s="47" t="s">
        <v>17</v>
      </c>
      <c r="X64" s="386"/>
      <c r="Z64" t="str">
        <f t="shared" si="0"/>
        <v/>
      </c>
      <c r="AA64" t="str">
        <f t="shared" si="1"/>
        <v/>
      </c>
    </row>
    <row r="65" spans="1:24">
      <c r="A65" s="12"/>
      <c r="B65" s="48" t="s">
        <v>24</v>
      </c>
      <c r="C65" s="49"/>
      <c r="D65" s="50"/>
      <c r="E65" s="15"/>
      <c r="F65" s="15"/>
      <c r="G65" s="15"/>
      <c r="H65" s="15"/>
      <c r="I65" s="15"/>
      <c r="J65" s="15"/>
      <c r="K65" s="15"/>
      <c r="L65" s="15"/>
      <c r="M65" s="15"/>
      <c r="N65" s="15"/>
      <c r="O65" s="15"/>
      <c r="P65" s="15"/>
      <c r="Q65" s="15"/>
      <c r="R65" s="15"/>
      <c r="S65" s="15"/>
      <c r="T65" s="15"/>
      <c r="U65" s="51"/>
      <c r="V65" s="297"/>
      <c r="W65" s="51"/>
      <c r="X65" s="383"/>
    </row>
  </sheetData>
  <mergeCells count="57">
    <mergeCell ref="Z3:AA3"/>
    <mergeCell ref="B60:C60"/>
    <mergeCell ref="B64:C64"/>
    <mergeCell ref="B51:C51"/>
    <mergeCell ref="B52:C52"/>
    <mergeCell ref="B53:C53"/>
    <mergeCell ref="B54:C54"/>
    <mergeCell ref="B55:C55"/>
    <mergeCell ref="B56:C56"/>
    <mergeCell ref="B50:C50"/>
    <mergeCell ref="B36:C36"/>
    <mergeCell ref="B39:C39"/>
    <mergeCell ref="B40:C40"/>
    <mergeCell ref="B41:C41"/>
    <mergeCell ref="B42:C42"/>
    <mergeCell ref="B44:C44"/>
    <mergeCell ref="B45:C45"/>
    <mergeCell ref="B46:C46"/>
    <mergeCell ref="B47:C47"/>
    <mergeCell ref="B48:C48"/>
    <mergeCell ref="B49:C49"/>
    <mergeCell ref="B31:C31"/>
    <mergeCell ref="B20:C20"/>
    <mergeCell ref="B21:C21"/>
    <mergeCell ref="B22:C22"/>
    <mergeCell ref="B23:C23"/>
    <mergeCell ref="B24:C24"/>
    <mergeCell ref="B25:C25"/>
    <mergeCell ref="B26:C26"/>
    <mergeCell ref="B27:C27"/>
    <mergeCell ref="B28:C28"/>
    <mergeCell ref="B29:C29"/>
    <mergeCell ref="B30:C30"/>
    <mergeCell ref="B19:C19"/>
    <mergeCell ref="O3:P3"/>
    <mergeCell ref="S3:T3"/>
    <mergeCell ref="U3:U4"/>
    <mergeCell ref="W3:W4"/>
    <mergeCell ref="B6:C6"/>
    <mergeCell ref="B7:C7"/>
    <mergeCell ref="B11:C11"/>
    <mergeCell ref="B12:C12"/>
    <mergeCell ref="B16:C16"/>
    <mergeCell ref="Q3:R3"/>
    <mergeCell ref="V3:V4"/>
    <mergeCell ref="X3:X4"/>
    <mergeCell ref="B5:C5"/>
    <mergeCell ref="A1:W1"/>
    <mergeCell ref="B2:D2"/>
    <mergeCell ref="A3:A4"/>
    <mergeCell ref="B3:C4"/>
    <mergeCell ref="D3:D4"/>
    <mergeCell ref="E3:F3"/>
    <mergeCell ref="G3:H3"/>
    <mergeCell ref="I3:J3"/>
    <mergeCell ref="K3:L3"/>
    <mergeCell ref="M3:N3"/>
  </mergeCells>
  <phoneticPr fontId="1" type="noConversion"/>
  <pageMargins left="0.70866141732283472" right="0.70866141732283472" top="0.35433070866141736" bottom="0.74803149606299213" header="0.31496062992125984" footer="0.31496062992125984"/>
  <pageSetup paperSize="8" scale="88" orientation="landscape" r:id="rId1"/>
  <headerFooter>
    <oddFooter>第 &amp;P 頁，共 &amp;N 頁</oddFooter>
  </headerFooter>
  <legacyDrawing r:id="rId2"/>
</worksheet>
</file>

<file path=xl/worksheets/sheet6.xml><?xml version="1.0" encoding="utf-8"?>
<worksheet xmlns="http://schemas.openxmlformats.org/spreadsheetml/2006/main" xmlns:r="http://schemas.openxmlformats.org/officeDocument/2006/relationships">
  <dimension ref="A1:AA101"/>
  <sheetViews>
    <sheetView zoomScale="90" zoomScaleNormal="90" workbookViewId="0">
      <selection activeCell="AB17" sqref="AB17"/>
    </sheetView>
  </sheetViews>
  <sheetFormatPr defaultRowHeight="16.5"/>
  <cols>
    <col min="1" max="1" width="5.625" style="410" customWidth="1"/>
    <col min="3" max="3" width="27.625" customWidth="1"/>
    <col min="4" max="4" width="9.5" customWidth="1"/>
    <col min="5" max="10" width="9.875" hidden="1" customWidth="1"/>
    <col min="11" max="20" width="9.875" customWidth="1"/>
    <col min="21" max="21" width="8.875" customWidth="1"/>
    <col min="22" max="22" width="35.625" style="301" customWidth="1"/>
    <col min="23" max="23" width="16.125" customWidth="1"/>
    <col min="24" max="24" width="8.625" style="242" customWidth="1"/>
  </cols>
  <sheetData>
    <row r="1" spans="1:27" ht="25.5">
      <c r="A1" s="429" t="s">
        <v>54</v>
      </c>
      <c r="B1" s="430"/>
      <c r="C1" s="430"/>
      <c r="D1" s="430"/>
      <c r="E1" s="430"/>
      <c r="F1" s="430"/>
      <c r="G1" s="430"/>
      <c r="H1" s="430"/>
      <c r="I1" s="430"/>
      <c r="J1" s="430"/>
      <c r="K1" s="430"/>
      <c r="L1" s="430"/>
      <c r="M1" s="430"/>
      <c r="N1" s="430"/>
      <c r="O1" s="430"/>
      <c r="P1" s="430"/>
      <c r="Q1" s="430"/>
      <c r="R1" s="430"/>
      <c r="S1" s="430"/>
      <c r="T1" s="430"/>
      <c r="U1" s="430"/>
      <c r="V1" s="430"/>
      <c r="W1" s="430"/>
      <c r="X1" s="381"/>
    </row>
    <row r="2" spans="1:27">
      <c r="A2" s="408"/>
      <c r="B2" s="448"/>
      <c r="C2" s="448"/>
      <c r="D2" s="448"/>
      <c r="E2" s="82"/>
      <c r="F2" s="82"/>
      <c r="G2" s="82"/>
      <c r="H2" s="82"/>
      <c r="I2" s="82"/>
      <c r="J2" s="82"/>
      <c r="K2" s="82"/>
      <c r="L2" s="82"/>
      <c r="M2" s="82"/>
      <c r="N2" s="82"/>
      <c r="O2" s="82"/>
      <c r="P2" s="82"/>
      <c r="Q2" s="82"/>
      <c r="R2" s="82"/>
      <c r="S2" s="82"/>
      <c r="T2" s="82"/>
      <c r="U2" s="83"/>
      <c r="V2" s="297"/>
      <c r="W2" s="84"/>
      <c r="X2" s="392"/>
    </row>
    <row r="3" spans="1:27">
      <c r="A3" s="432" t="s">
        <v>1</v>
      </c>
      <c r="B3" s="434" t="s">
        <v>56</v>
      </c>
      <c r="C3" s="434"/>
      <c r="D3" s="434" t="s">
        <v>28</v>
      </c>
      <c r="E3" s="434" t="s">
        <v>57</v>
      </c>
      <c r="F3" s="434"/>
      <c r="G3" s="434" t="s">
        <v>30</v>
      </c>
      <c r="H3" s="434"/>
      <c r="I3" s="434" t="s">
        <v>58</v>
      </c>
      <c r="J3" s="434"/>
      <c r="K3" s="434" t="s">
        <v>59</v>
      </c>
      <c r="L3" s="434"/>
      <c r="M3" s="434" t="s">
        <v>60</v>
      </c>
      <c r="N3" s="434"/>
      <c r="O3" s="434" t="s">
        <v>61</v>
      </c>
      <c r="P3" s="434"/>
      <c r="Q3" s="434" t="s">
        <v>62</v>
      </c>
      <c r="R3" s="434"/>
      <c r="S3" s="434" t="s">
        <v>296</v>
      </c>
      <c r="T3" s="434"/>
      <c r="U3" s="440" t="s">
        <v>35</v>
      </c>
      <c r="V3" s="446" t="s">
        <v>825</v>
      </c>
      <c r="W3" s="442" t="s">
        <v>63</v>
      </c>
      <c r="X3" s="443" t="s">
        <v>1514</v>
      </c>
      <c r="Z3" s="435" t="s">
        <v>300</v>
      </c>
      <c r="AA3" s="435"/>
    </row>
    <row r="4" spans="1:27">
      <c r="A4" s="433"/>
      <c r="B4" s="434"/>
      <c r="C4" s="434"/>
      <c r="D4" s="434"/>
      <c r="E4" s="6" t="s">
        <v>37</v>
      </c>
      <c r="F4" s="6" t="s">
        <v>38</v>
      </c>
      <c r="G4" s="6" t="s">
        <v>37</v>
      </c>
      <c r="H4" s="6" t="s">
        <v>41</v>
      </c>
      <c r="I4" s="6" t="s">
        <v>37</v>
      </c>
      <c r="J4" s="6" t="s">
        <v>41</v>
      </c>
      <c r="K4" s="6" t="s">
        <v>37</v>
      </c>
      <c r="L4" s="6" t="s">
        <v>38</v>
      </c>
      <c r="M4" s="6" t="s">
        <v>37</v>
      </c>
      <c r="N4" s="6" t="s">
        <v>64</v>
      </c>
      <c r="O4" s="6" t="s">
        <v>37</v>
      </c>
      <c r="P4" s="6" t="s">
        <v>64</v>
      </c>
      <c r="Q4" s="247" t="s">
        <v>37</v>
      </c>
      <c r="R4" s="247" t="s">
        <v>41</v>
      </c>
      <c r="S4" s="6" t="s">
        <v>37</v>
      </c>
      <c r="T4" s="6" t="s">
        <v>41</v>
      </c>
      <c r="U4" s="441"/>
      <c r="V4" s="447"/>
      <c r="W4" s="442"/>
      <c r="X4" s="442"/>
      <c r="Z4" s="249" t="s">
        <v>298</v>
      </c>
      <c r="AA4" s="249" t="s">
        <v>299</v>
      </c>
    </row>
    <row r="5" spans="1:27">
      <c r="A5" s="85"/>
      <c r="B5" s="86" t="s">
        <v>453</v>
      </c>
      <c r="C5" s="87"/>
      <c r="D5" s="88"/>
      <c r="E5" s="9"/>
      <c r="F5" s="9"/>
      <c r="G5" s="9"/>
      <c r="H5" s="9"/>
      <c r="I5" s="9"/>
      <c r="J5" s="9"/>
      <c r="K5" s="9"/>
      <c r="L5" s="9"/>
      <c r="M5" s="9"/>
      <c r="N5" s="9"/>
      <c r="O5" s="9"/>
      <c r="P5" s="9"/>
      <c r="Q5" s="9"/>
      <c r="R5" s="9"/>
      <c r="S5" s="9"/>
      <c r="T5" s="9"/>
      <c r="U5" s="16"/>
      <c r="V5" s="299"/>
      <c r="W5" s="11"/>
      <c r="X5" s="387"/>
      <c r="Z5" t="str">
        <f>IF(ISBLANK(S5),"",IF(IF(Q5&lt;=R5,1,-1)*IF(S5&lt;=T5,1,-1)&lt;0,"請確認",""))</f>
        <v/>
      </c>
      <c r="AA5" t="str">
        <f>IF(OR(ISBLANK(T5),ISBLANK(S5),ISTEXT(T5),ISTEXT(S5)),"",IF(OR((S5+T5)/(Q5+R5)&gt;1.3,(S5+T5)/(Q5+R5)&lt;0.7),"請備註",""))</f>
        <v/>
      </c>
    </row>
    <row r="6" spans="1:27">
      <c r="A6" s="13">
        <v>65</v>
      </c>
      <c r="B6" s="262" t="s">
        <v>454</v>
      </c>
      <c r="C6" s="53"/>
      <c r="D6" s="56" t="s">
        <v>455</v>
      </c>
      <c r="E6" s="22">
        <v>96.36</v>
      </c>
      <c r="F6" s="22">
        <v>99.63</v>
      </c>
      <c r="G6" s="22">
        <v>96.54</v>
      </c>
      <c r="H6" s="22">
        <v>99.66</v>
      </c>
      <c r="I6" s="22">
        <v>96.74</v>
      </c>
      <c r="J6" s="22">
        <v>99.69</v>
      </c>
      <c r="K6" s="22">
        <v>96.96</v>
      </c>
      <c r="L6" s="22">
        <v>99.72</v>
      </c>
      <c r="M6" s="22">
        <v>97.14</v>
      </c>
      <c r="N6" s="22">
        <v>99.74</v>
      </c>
      <c r="O6" s="22">
        <v>97.31</v>
      </c>
      <c r="P6" s="22">
        <v>99.77</v>
      </c>
      <c r="Q6" s="22">
        <v>97.68</v>
      </c>
      <c r="R6" s="22">
        <v>99.69</v>
      </c>
      <c r="S6" s="22"/>
      <c r="T6" s="22"/>
      <c r="U6" s="16"/>
      <c r="V6" s="295" t="s">
        <v>956</v>
      </c>
      <c r="W6" s="11" t="s">
        <v>65</v>
      </c>
      <c r="X6" s="387"/>
      <c r="Z6" t="str">
        <f t="shared" ref="Z6:Z71" si="0">IF(ISBLANK(S6),"",IF(IF(Q6&lt;=R6,1,-1)*IF(S6&lt;=T6,1,-1)&lt;0,"請確認",""))</f>
        <v/>
      </c>
      <c r="AA6" t="str">
        <f t="shared" ref="AA6:AA71" si="1">IF(OR(ISBLANK(T6),ISBLANK(S6),ISTEXT(T6),ISTEXT(S6)),"",IF(OR((S6+T6)/(Q6+R6)&gt;1.3,(S6+T6)/(Q6+R6)&lt;0.7),"請備註",""))</f>
        <v/>
      </c>
    </row>
    <row r="7" spans="1:27">
      <c r="A7" s="13">
        <v>66</v>
      </c>
      <c r="B7" s="264" t="s">
        <v>456</v>
      </c>
      <c r="C7" s="29"/>
      <c r="D7" s="14"/>
      <c r="E7" s="9"/>
      <c r="F7" s="9"/>
      <c r="G7" s="9"/>
      <c r="H7" s="9"/>
      <c r="I7" s="9"/>
      <c r="J7" s="9"/>
      <c r="K7" s="9"/>
      <c r="L7" s="9"/>
      <c r="M7" s="9"/>
      <c r="N7" s="9"/>
      <c r="O7" s="9"/>
      <c r="P7" s="9"/>
      <c r="Q7" s="9"/>
      <c r="R7" s="9"/>
      <c r="S7" s="9"/>
      <c r="T7" s="9"/>
      <c r="U7" s="16"/>
      <c r="V7" s="295"/>
      <c r="W7" s="11" t="s">
        <v>66</v>
      </c>
      <c r="X7" s="387"/>
      <c r="Z7" t="str">
        <f t="shared" si="0"/>
        <v/>
      </c>
      <c r="AA7" t="str">
        <f t="shared" si="1"/>
        <v/>
      </c>
    </row>
    <row r="8" spans="1:27" ht="24.95" customHeight="1">
      <c r="A8" s="13"/>
      <c r="B8" s="261" t="s">
        <v>457</v>
      </c>
      <c r="C8" s="90"/>
      <c r="D8" s="54" t="s">
        <v>309</v>
      </c>
      <c r="E8" s="76">
        <v>63.86</v>
      </c>
      <c r="F8" s="76">
        <v>58.55</v>
      </c>
      <c r="G8" s="76">
        <v>61.35</v>
      </c>
      <c r="H8" s="76">
        <v>57.23</v>
      </c>
      <c r="I8" s="76">
        <v>61.71</v>
      </c>
      <c r="J8" s="76">
        <v>56.4</v>
      </c>
      <c r="K8" s="76">
        <v>60.81</v>
      </c>
      <c r="L8" s="76">
        <v>55.52</v>
      </c>
      <c r="M8" s="76">
        <v>59.854302426511552</v>
      </c>
      <c r="N8" s="76">
        <v>54.558645425361959</v>
      </c>
      <c r="O8" s="76">
        <v>58.95</v>
      </c>
      <c r="P8" s="76">
        <v>53.66</v>
      </c>
      <c r="Q8" s="76">
        <v>58.02</v>
      </c>
      <c r="R8" s="76">
        <v>52.7</v>
      </c>
      <c r="S8" s="76"/>
      <c r="T8" s="76"/>
      <c r="U8" s="16"/>
      <c r="V8" s="295" t="s">
        <v>957</v>
      </c>
      <c r="W8" s="11"/>
      <c r="X8" s="387"/>
      <c r="Z8" t="str">
        <f t="shared" si="0"/>
        <v/>
      </c>
      <c r="AA8" t="str">
        <f t="shared" si="1"/>
        <v/>
      </c>
    </row>
    <row r="9" spans="1:27" ht="24.95" customHeight="1">
      <c r="A9" s="13"/>
      <c r="B9" s="261" t="s">
        <v>458</v>
      </c>
      <c r="C9" s="90"/>
      <c r="D9" s="54" t="s">
        <v>309</v>
      </c>
      <c r="E9" s="76">
        <v>11.01</v>
      </c>
      <c r="F9" s="76">
        <v>12.59</v>
      </c>
      <c r="G9" s="76">
        <v>11.32</v>
      </c>
      <c r="H9" s="76">
        <v>12.55</v>
      </c>
      <c r="I9" s="76">
        <v>10.84</v>
      </c>
      <c r="J9" s="76">
        <v>12.41</v>
      </c>
      <c r="K9" s="76">
        <v>10.78</v>
      </c>
      <c r="L9" s="76">
        <v>12.33</v>
      </c>
      <c r="M9" s="76">
        <v>10.754203966886474</v>
      </c>
      <c r="N9" s="76">
        <v>12.29232504327169</v>
      </c>
      <c r="O9" s="76">
        <v>10.71</v>
      </c>
      <c r="P9" s="76">
        <v>12.25</v>
      </c>
      <c r="Q9" s="76">
        <v>10.68</v>
      </c>
      <c r="R9" s="76">
        <v>12.23</v>
      </c>
      <c r="S9" s="76"/>
      <c r="T9" s="76"/>
      <c r="U9" s="16"/>
      <c r="V9" s="295" t="s">
        <v>958</v>
      </c>
      <c r="W9" s="11"/>
      <c r="X9" s="387"/>
      <c r="Z9" t="str">
        <f t="shared" si="0"/>
        <v/>
      </c>
      <c r="AA9" t="str">
        <f t="shared" si="1"/>
        <v/>
      </c>
    </row>
    <row r="10" spans="1:27" ht="24.95" customHeight="1">
      <c r="A10" s="13"/>
      <c r="B10" s="269" t="s">
        <v>459</v>
      </c>
      <c r="C10" s="90"/>
      <c r="D10" s="54" t="s">
        <v>309</v>
      </c>
      <c r="E10" s="76">
        <v>21.16</v>
      </c>
      <c r="F10" s="76">
        <v>22.22</v>
      </c>
      <c r="G10" s="76">
        <v>23.01</v>
      </c>
      <c r="H10" s="76">
        <v>23.34</v>
      </c>
      <c r="I10" s="76">
        <v>22.97</v>
      </c>
      <c r="J10" s="76">
        <v>23.88</v>
      </c>
      <c r="K10" s="76">
        <v>23.7</v>
      </c>
      <c r="L10" s="76">
        <v>24.56</v>
      </c>
      <c r="M10" s="76">
        <v>24.456771690266748</v>
      </c>
      <c r="N10" s="76">
        <v>25.284493658760869</v>
      </c>
      <c r="O10" s="76">
        <v>25.17</v>
      </c>
      <c r="P10" s="76">
        <v>25.91</v>
      </c>
      <c r="Q10" s="76">
        <v>25.89</v>
      </c>
      <c r="R10" s="76">
        <v>26.6</v>
      </c>
      <c r="S10" s="76"/>
      <c r="T10" s="76"/>
      <c r="U10" s="16"/>
      <c r="V10" s="295" t="s">
        <v>959</v>
      </c>
      <c r="W10" s="11"/>
      <c r="X10" s="387"/>
      <c r="Z10" t="str">
        <f t="shared" si="0"/>
        <v/>
      </c>
      <c r="AA10" t="str">
        <f t="shared" si="1"/>
        <v/>
      </c>
    </row>
    <row r="11" spans="1:27" ht="24.95" customHeight="1">
      <c r="A11" s="13"/>
      <c r="B11" s="261" t="s">
        <v>460</v>
      </c>
      <c r="C11" s="90"/>
      <c r="D11" s="54" t="s">
        <v>309</v>
      </c>
      <c r="E11" s="76">
        <v>3.98</v>
      </c>
      <c r="F11" s="76">
        <v>6.64</v>
      </c>
      <c r="G11" s="76">
        <v>4.33</v>
      </c>
      <c r="H11" s="76">
        <v>6.88</v>
      </c>
      <c r="I11" s="76">
        <v>4.4800000000000004</v>
      </c>
      <c r="J11" s="76">
        <v>7.31</v>
      </c>
      <c r="K11" s="76">
        <v>4.71</v>
      </c>
      <c r="L11" s="76">
        <v>7.58</v>
      </c>
      <c r="M11" s="76">
        <v>4.9347219163352287</v>
      </c>
      <c r="N11" s="76">
        <v>7.8645358726054795</v>
      </c>
      <c r="O11" s="76">
        <v>5.17</v>
      </c>
      <c r="P11" s="76">
        <v>8.18</v>
      </c>
      <c r="Q11" s="76">
        <v>5.4</v>
      </c>
      <c r="R11" s="76">
        <v>8.4600000000000009</v>
      </c>
      <c r="S11" s="76"/>
      <c r="T11" s="76"/>
      <c r="U11" s="16"/>
      <c r="V11" s="295" t="s">
        <v>960</v>
      </c>
      <c r="W11" s="11"/>
      <c r="X11" s="387"/>
      <c r="Z11" t="str">
        <f t="shared" si="0"/>
        <v/>
      </c>
      <c r="AA11" t="str">
        <f t="shared" si="1"/>
        <v/>
      </c>
    </row>
    <row r="12" spans="1:27" ht="24.95" customHeight="1">
      <c r="A12" s="13"/>
      <c r="B12" s="270" t="s">
        <v>461</v>
      </c>
      <c r="C12" s="273"/>
      <c r="D12" s="54" t="s">
        <v>309</v>
      </c>
      <c r="E12" s="76">
        <v>3.71</v>
      </c>
      <c r="F12" s="76">
        <v>5.95</v>
      </c>
      <c r="G12" s="76">
        <v>4.03</v>
      </c>
      <c r="H12" s="76">
        <v>6.13</v>
      </c>
      <c r="I12" s="76">
        <v>4.17</v>
      </c>
      <c r="J12" s="76">
        <v>6.52</v>
      </c>
      <c r="K12" s="76">
        <v>4.38</v>
      </c>
      <c r="L12" s="76">
        <v>6.76</v>
      </c>
      <c r="M12" s="76">
        <v>4.5925423311611757</v>
      </c>
      <c r="N12" s="76">
        <v>7.0146782235534593</v>
      </c>
      <c r="O12" s="76">
        <v>4.8099999999999996</v>
      </c>
      <c r="P12" s="76">
        <v>7.3</v>
      </c>
      <c r="Q12" s="76">
        <v>5.04</v>
      </c>
      <c r="R12" s="76">
        <v>7.56</v>
      </c>
      <c r="S12" s="76"/>
      <c r="T12" s="76"/>
      <c r="U12" s="16"/>
      <c r="V12" s="295" t="s">
        <v>961</v>
      </c>
      <c r="W12" s="11"/>
      <c r="X12" s="387"/>
      <c r="Z12" t="str">
        <f t="shared" si="0"/>
        <v/>
      </c>
      <c r="AA12" t="str">
        <f t="shared" si="1"/>
        <v/>
      </c>
    </row>
    <row r="13" spans="1:27" ht="24.95" customHeight="1">
      <c r="A13" s="13"/>
      <c r="B13" s="270" t="s">
        <v>462</v>
      </c>
      <c r="C13" s="273"/>
      <c r="D13" s="54" t="s">
        <v>309</v>
      </c>
      <c r="E13" s="76">
        <v>0.27</v>
      </c>
      <c r="F13" s="76">
        <v>0.7</v>
      </c>
      <c r="G13" s="76">
        <v>0.3</v>
      </c>
      <c r="H13" s="76">
        <v>0.75</v>
      </c>
      <c r="I13" s="76">
        <v>0.31</v>
      </c>
      <c r="J13" s="76">
        <v>0.79</v>
      </c>
      <c r="K13" s="76">
        <v>0.33</v>
      </c>
      <c r="L13" s="76">
        <v>0.82</v>
      </c>
      <c r="M13" s="76">
        <v>0.34217958517405334</v>
      </c>
      <c r="N13" s="76">
        <v>0.84985764905202099</v>
      </c>
      <c r="O13" s="76">
        <v>0.36</v>
      </c>
      <c r="P13" s="76">
        <v>0.88</v>
      </c>
      <c r="Q13" s="76">
        <v>0.37</v>
      </c>
      <c r="R13" s="76">
        <v>0.9</v>
      </c>
      <c r="S13" s="76"/>
      <c r="T13" s="76"/>
      <c r="U13" s="16"/>
      <c r="V13" s="295" t="s">
        <v>962</v>
      </c>
      <c r="W13" s="11"/>
      <c r="X13" s="387"/>
      <c r="Z13" t="str">
        <f t="shared" si="0"/>
        <v/>
      </c>
      <c r="AA13" t="str">
        <f t="shared" si="1"/>
        <v/>
      </c>
    </row>
    <row r="14" spans="1:27">
      <c r="A14" s="13">
        <v>67</v>
      </c>
      <c r="B14" s="264" t="s">
        <v>463</v>
      </c>
      <c r="C14" s="29"/>
      <c r="D14" s="54" t="s">
        <v>67</v>
      </c>
      <c r="E14" s="15">
        <v>17138</v>
      </c>
      <c r="F14" s="15">
        <v>11143</v>
      </c>
      <c r="G14" s="15">
        <v>17280</v>
      </c>
      <c r="H14" s="15">
        <v>11066</v>
      </c>
      <c r="I14" s="15">
        <v>17587</v>
      </c>
      <c r="J14" s="15">
        <v>11103</v>
      </c>
      <c r="K14" s="15">
        <v>17158</v>
      </c>
      <c r="L14" s="15">
        <v>10870</v>
      </c>
      <c r="M14" s="251">
        <v>16339</v>
      </c>
      <c r="N14" s="251">
        <v>10500</v>
      </c>
      <c r="O14" s="251">
        <v>16199</v>
      </c>
      <c r="P14" s="251">
        <v>10237</v>
      </c>
      <c r="Q14" s="251">
        <v>16129</v>
      </c>
      <c r="R14" s="89">
        <v>10190</v>
      </c>
      <c r="S14" s="89"/>
      <c r="T14" s="89"/>
      <c r="U14" s="16"/>
      <c r="V14" s="295" t="s">
        <v>963</v>
      </c>
      <c r="W14" s="11" t="s">
        <v>68</v>
      </c>
      <c r="X14" s="387"/>
      <c r="Z14" t="str">
        <f t="shared" si="0"/>
        <v/>
      </c>
      <c r="AA14" t="str">
        <f t="shared" si="1"/>
        <v/>
      </c>
    </row>
    <row r="15" spans="1:27" ht="24.95" customHeight="1">
      <c r="A15" s="274"/>
      <c r="B15" s="269" t="s">
        <v>464</v>
      </c>
      <c r="C15" s="90"/>
      <c r="D15" s="54" t="s">
        <v>309</v>
      </c>
      <c r="E15" s="91">
        <v>11.232349165596919</v>
      </c>
      <c r="F15" s="91">
        <v>32.047025038140539</v>
      </c>
      <c r="G15" s="91">
        <v>11.278935185185185</v>
      </c>
      <c r="H15" s="91">
        <v>31.962768841496477</v>
      </c>
      <c r="I15" s="91">
        <v>11.133223403650423</v>
      </c>
      <c r="J15" s="91">
        <v>31.622084121408626</v>
      </c>
      <c r="K15" s="91">
        <v>11.329991840540856</v>
      </c>
      <c r="L15" s="91">
        <v>31.849126034958601</v>
      </c>
      <c r="M15" s="252">
        <v>11.585776363302527</v>
      </c>
      <c r="N15" s="252">
        <v>32.790476190476191</v>
      </c>
      <c r="O15" s="252">
        <v>11.667386875733101</v>
      </c>
      <c r="P15" s="252">
        <v>32.870958288561098</v>
      </c>
      <c r="Q15" s="252">
        <v>11.6498232996466</v>
      </c>
      <c r="R15" s="92">
        <v>32.698724239450399</v>
      </c>
      <c r="S15" s="92"/>
      <c r="T15" s="92"/>
      <c r="U15" s="16"/>
      <c r="V15" s="295" t="s">
        <v>964</v>
      </c>
      <c r="W15" s="11"/>
      <c r="X15" s="387"/>
      <c r="Z15" t="str">
        <f t="shared" si="0"/>
        <v/>
      </c>
      <c r="AA15" t="str">
        <f t="shared" si="1"/>
        <v/>
      </c>
    </row>
    <row r="16" spans="1:27" ht="24.95" customHeight="1">
      <c r="A16" s="13"/>
      <c r="B16" s="269" t="s">
        <v>442</v>
      </c>
      <c r="C16" s="90"/>
      <c r="D16" s="54" t="s">
        <v>309</v>
      </c>
      <c r="E16" s="91">
        <v>21.501925545571247</v>
      </c>
      <c r="F16" s="91">
        <v>23.656106972987526</v>
      </c>
      <c r="G16" s="91">
        <v>21.44675925925926</v>
      </c>
      <c r="H16" s="91">
        <v>23.757455268389663</v>
      </c>
      <c r="I16" s="91">
        <v>20.89043043156877</v>
      </c>
      <c r="J16" s="91">
        <v>23.462127352967666</v>
      </c>
      <c r="K16" s="91">
        <v>21.150483739363562</v>
      </c>
      <c r="L16" s="91">
        <v>23.633854645814168</v>
      </c>
      <c r="M16" s="252">
        <v>21.892404675928759</v>
      </c>
      <c r="N16" s="252">
        <v>23.904761904761905</v>
      </c>
      <c r="O16" s="252">
        <v>21.884066917710999</v>
      </c>
      <c r="P16" s="252">
        <v>23.737423073165999</v>
      </c>
      <c r="Q16" s="252">
        <v>21.5822431644863</v>
      </c>
      <c r="R16" s="92">
        <v>23.385672227674199</v>
      </c>
      <c r="S16" s="92"/>
      <c r="T16" s="92"/>
      <c r="U16" s="16"/>
      <c r="V16" s="295" t="s">
        <v>1440</v>
      </c>
      <c r="W16" s="11"/>
      <c r="X16" s="387"/>
      <c r="Z16" t="str">
        <f t="shared" si="0"/>
        <v/>
      </c>
      <c r="AA16" t="str">
        <f t="shared" si="1"/>
        <v/>
      </c>
    </row>
    <row r="17" spans="1:27" ht="24.95" customHeight="1">
      <c r="A17" s="13"/>
      <c r="B17" s="269" t="s">
        <v>465</v>
      </c>
      <c r="C17" s="90"/>
      <c r="D17" s="54" t="s">
        <v>309</v>
      </c>
      <c r="E17" s="91">
        <v>1.00945267825884</v>
      </c>
      <c r="F17" s="91">
        <v>0.58332585479673338</v>
      </c>
      <c r="G17" s="91">
        <v>0.99537037037037046</v>
      </c>
      <c r="H17" s="91">
        <v>0.56027471534429785</v>
      </c>
      <c r="I17" s="91">
        <v>0.94956501961676232</v>
      </c>
      <c r="J17" s="91">
        <v>0.60344051157344858</v>
      </c>
      <c r="K17" s="91">
        <v>1.0141042079496445</v>
      </c>
      <c r="L17" s="91">
        <v>0.65317387304507823</v>
      </c>
      <c r="M17" s="252">
        <v>1.0526960034273825</v>
      </c>
      <c r="N17" s="252">
        <v>0.65714285714285714</v>
      </c>
      <c r="O17" s="252">
        <v>1.08031359960491</v>
      </c>
      <c r="P17" s="252">
        <v>0.66425710657419201</v>
      </c>
      <c r="Q17" s="252">
        <v>1.03540207080414</v>
      </c>
      <c r="R17" s="92">
        <v>0.68694798822374903</v>
      </c>
      <c r="S17" s="92"/>
      <c r="T17" s="92"/>
      <c r="U17" s="16"/>
      <c r="V17" s="295" t="s">
        <v>965</v>
      </c>
      <c r="W17" s="11"/>
      <c r="X17" s="387"/>
      <c r="Z17" t="str">
        <f t="shared" si="0"/>
        <v/>
      </c>
      <c r="AA17" t="str">
        <f t="shared" si="1"/>
        <v/>
      </c>
    </row>
    <row r="18" spans="1:27" ht="24.95" customHeight="1">
      <c r="A18" s="13"/>
      <c r="B18" s="261" t="s">
        <v>466</v>
      </c>
      <c r="C18" s="90"/>
      <c r="D18" s="54" t="s">
        <v>309</v>
      </c>
      <c r="E18" s="91">
        <v>24.775353016688062</v>
      </c>
      <c r="F18" s="91">
        <v>16.826707349905771</v>
      </c>
      <c r="G18" s="91">
        <v>25.219907407407405</v>
      </c>
      <c r="H18" s="91">
        <v>17.187782396529911</v>
      </c>
      <c r="I18" s="91">
        <v>24.580656166486609</v>
      </c>
      <c r="J18" s="91">
        <v>17.094478969647842</v>
      </c>
      <c r="K18" s="91">
        <v>23.971325329292458</v>
      </c>
      <c r="L18" s="91">
        <v>16.559337626494941</v>
      </c>
      <c r="M18" s="252">
        <v>23.679539751514781</v>
      </c>
      <c r="N18" s="252">
        <v>16.076190476190476</v>
      </c>
      <c r="O18" s="252">
        <v>23.5076239274029</v>
      </c>
      <c r="P18" s="252">
        <v>15.922633584057801</v>
      </c>
      <c r="Q18" s="252">
        <v>23.343046686093398</v>
      </c>
      <c r="R18" s="92">
        <v>15.7212953876349</v>
      </c>
      <c r="S18" s="92"/>
      <c r="T18" s="92"/>
      <c r="U18" s="16"/>
      <c r="V18" s="295" t="s">
        <v>966</v>
      </c>
      <c r="W18" s="11"/>
      <c r="X18" s="387"/>
      <c r="Z18" t="str">
        <f t="shared" si="0"/>
        <v/>
      </c>
      <c r="AA18" t="str">
        <f t="shared" si="1"/>
        <v/>
      </c>
    </row>
    <row r="19" spans="1:27" ht="24.95" customHeight="1">
      <c r="A19" s="13"/>
      <c r="B19" s="261" t="s">
        <v>467</v>
      </c>
      <c r="C19" s="90"/>
      <c r="D19" s="54" t="s">
        <v>309</v>
      </c>
      <c r="E19" s="91">
        <v>41.480919593884934</v>
      </c>
      <c r="F19" s="91">
        <v>26.886834784169434</v>
      </c>
      <c r="G19" s="91">
        <v>41.059027777777779</v>
      </c>
      <c r="H19" s="91">
        <v>26.531718778239654</v>
      </c>
      <c r="I19" s="91">
        <v>42.446124978677432</v>
      </c>
      <c r="J19" s="91">
        <v>27.217869044402416</v>
      </c>
      <c r="K19" s="91">
        <v>42.534094882853481</v>
      </c>
      <c r="L19" s="91">
        <v>27.304507819687213</v>
      </c>
      <c r="M19" s="252">
        <v>41.789583205826553</v>
      </c>
      <c r="N19" s="252">
        <v>26.571428571428573</v>
      </c>
      <c r="O19" s="252">
        <v>41.8606086795481</v>
      </c>
      <c r="P19" s="252">
        <v>26.804727947640899</v>
      </c>
      <c r="Q19" s="252">
        <v>42.389484778969603</v>
      </c>
      <c r="R19" s="92">
        <v>27.507360157016699</v>
      </c>
      <c r="S19" s="92"/>
      <c r="T19" s="92"/>
      <c r="U19" s="16"/>
      <c r="V19" s="295" t="s">
        <v>967</v>
      </c>
      <c r="W19" s="11"/>
      <c r="X19" s="387"/>
      <c r="Z19" t="str">
        <f t="shared" si="0"/>
        <v/>
      </c>
      <c r="AA19" t="str">
        <f t="shared" si="1"/>
        <v/>
      </c>
    </row>
    <row r="20" spans="1:27" ht="24.95" customHeight="1">
      <c r="A20" s="13">
        <v>68</v>
      </c>
      <c r="B20" s="262" t="s">
        <v>468</v>
      </c>
      <c r="C20" s="90"/>
      <c r="D20" s="56" t="s">
        <v>331</v>
      </c>
      <c r="E20" s="15">
        <v>4969</v>
      </c>
      <c r="F20" s="15">
        <v>44</v>
      </c>
      <c r="G20" s="15">
        <v>4900</v>
      </c>
      <c r="H20" s="15">
        <v>45</v>
      </c>
      <c r="I20" s="15">
        <v>4910</v>
      </c>
      <c r="J20" s="15">
        <v>50</v>
      </c>
      <c r="K20" s="15">
        <v>5006</v>
      </c>
      <c r="L20" s="15">
        <v>55</v>
      </c>
      <c r="M20" s="251">
        <v>5147</v>
      </c>
      <c r="N20" s="251">
        <v>54</v>
      </c>
      <c r="O20" s="251">
        <v>5332</v>
      </c>
      <c r="P20" s="251">
        <v>61</v>
      </c>
      <c r="Q20" s="251">
        <v>5504</v>
      </c>
      <c r="R20" s="89">
        <v>66</v>
      </c>
      <c r="S20" s="89"/>
      <c r="T20" s="89"/>
      <c r="U20" s="16"/>
      <c r="V20" s="295" t="s">
        <v>968</v>
      </c>
      <c r="W20" s="11" t="s">
        <v>69</v>
      </c>
      <c r="X20" s="387"/>
      <c r="Z20" t="str">
        <f t="shared" si="0"/>
        <v/>
      </c>
      <c r="AA20" t="str">
        <f t="shared" si="1"/>
        <v/>
      </c>
    </row>
    <row r="21" spans="1:27" s="356" customFormat="1">
      <c r="A21" s="13">
        <v>69</v>
      </c>
      <c r="B21" s="415" t="s">
        <v>1545</v>
      </c>
      <c r="C21" s="19"/>
      <c r="D21" s="54" t="s">
        <v>67</v>
      </c>
      <c r="E21" s="15"/>
      <c r="F21" s="15"/>
      <c r="G21" s="15"/>
      <c r="H21" s="15"/>
      <c r="I21" s="15"/>
      <c r="J21" s="15"/>
      <c r="K21" s="15"/>
      <c r="L21" s="15"/>
      <c r="M21" s="251"/>
      <c r="N21" s="251"/>
      <c r="O21" s="251"/>
      <c r="P21" s="251"/>
      <c r="Q21" s="251"/>
      <c r="R21" s="89"/>
      <c r="S21" s="89"/>
      <c r="T21" s="89"/>
      <c r="U21" s="16"/>
      <c r="V21" s="307" t="s">
        <v>1441</v>
      </c>
      <c r="W21" s="11" t="s">
        <v>68</v>
      </c>
      <c r="X21" s="384" t="s">
        <v>1515</v>
      </c>
      <c r="Z21" s="356" t="str">
        <f t="shared" si="0"/>
        <v/>
      </c>
      <c r="AA21" s="356" t="str">
        <f t="shared" si="1"/>
        <v/>
      </c>
    </row>
    <row r="22" spans="1:27" ht="24.95" customHeight="1">
      <c r="A22" s="13"/>
      <c r="B22" s="332" t="s">
        <v>51</v>
      </c>
      <c r="C22" s="333"/>
      <c r="D22" s="321" t="s">
        <v>1442</v>
      </c>
      <c r="E22" s="334"/>
      <c r="F22" s="334"/>
      <c r="G22" s="334"/>
      <c r="H22" s="334"/>
      <c r="I22" s="334"/>
      <c r="J22" s="334"/>
      <c r="K22" s="334"/>
      <c r="L22" s="334"/>
      <c r="M22" s="335"/>
      <c r="N22" s="335"/>
      <c r="O22" s="335"/>
      <c r="P22" s="335"/>
      <c r="Q22" s="335"/>
      <c r="R22" s="335"/>
      <c r="S22" s="335"/>
      <c r="T22" s="335"/>
      <c r="U22" s="323"/>
      <c r="V22" s="307" t="s">
        <v>1498</v>
      </c>
      <c r="W22" s="11"/>
      <c r="X22" s="387"/>
    </row>
    <row r="23" spans="1:27" ht="24.95" customHeight="1">
      <c r="A23" s="13"/>
      <c r="B23" s="261" t="s">
        <v>466</v>
      </c>
      <c r="C23" s="90"/>
      <c r="D23" s="54" t="s">
        <v>309</v>
      </c>
      <c r="E23" s="91"/>
      <c r="F23" s="91"/>
      <c r="G23" s="91"/>
      <c r="H23" s="91"/>
      <c r="I23" s="91"/>
      <c r="J23" s="91"/>
      <c r="K23" s="91"/>
      <c r="L23" s="91"/>
      <c r="M23" s="252"/>
      <c r="N23" s="252"/>
      <c r="O23" s="252"/>
      <c r="P23" s="252"/>
      <c r="Q23" s="252"/>
      <c r="R23" s="92"/>
      <c r="S23" s="92"/>
      <c r="T23" s="92"/>
      <c r="U23" s="16"/>
      <c r="V23" s="307" t="s">
        <v>1499</v>
      </c>
      <c r="W23" s="11"/>
      <c r="X23" s="387"/>
      <c r="Z23" t="str">
        <f t="shared" si="0"/>
        <v/>
      </c>
      <c r="AA23" t="str">
        <f t="shared" si="1"/>
        <v/>
      </c>
    </row>
    <row r="24" spans="1:27" ht="24.95" customHeight="1">
      <c r="A24" s="13"/>
      <c r="B24" s="467" t="s">
        <v>467</v>
      </c>
      <c r="C24" s="462"/>
      <c r="D24" s="54" t="s">
        <v>309</v>
      </c>
      <c r="E24" s="91"/>
      <c r="F24" s="91"/>
      <c r="G24" s="91"/>
      <c r="H24" s="91"/>
      <c r="I24" s="91"/>
      <c r="J24" s="91"/>
      <c r="K24" s="91"/>
      <c r="L24" s="91"/>
      <c r="M24" s="252"/>
      <c r="N24" s="252"/>
      <c r="O24" s="252"/>
      <c r="P24" s="252"/>
      <c r="Q24" s="252"/>
      <c r="R24" s="92"/>
      <c r="S24" s="92"/>
      <c r="T24" s="92"/>
      <c r="U24" s="16"/>
      <c r="V24" s="307" t="s">
        <v>1500</v>
      </c>
      <c r="W24" s="11"/>
      <c r="X24" s="387"/>
      <c r="Z24" t="str">
        <f t="shared" si="0"/>
        <v/>
      </c>
      <c r="AA24" t="str">
        <f t="shared" si="1"/>
        <v/>
      </c>
    </row>
    <row r="25" spans="1:27">
      <c r="A25" s="13">
        <v>70</v>
      </c>
      <c r="B25" s="264" t="s">
        <v>469</v>
      </c>
      <c r="C25" s="29"/>
      <c r="D25" s="54" t="s">
        <v>67</v>
      </c>
      <c r="E25" s="15">
        <v>248364</v>
      </c>
      <c r="F25" s="15">
        <v>268195</v>
      </c>
      <c r="G25" s="15">
        <v>242010</v>
      </c>
      <c r="H25" s="15">
        <v>259304</v>
      </c>
      <c r="I25" s="15">
        <v>235312</v>
      </c>
      <c r="J25" s="15">
        <v>251688</v>
      </c>
      <c r="K25" s="15">
        <v>227637</v>
      </c>
      <c r="L25" s="15">
        <v>243057</v>
      </c>
      <c r="M25" s="251">
        <v>219979</v>
      </c>
      <c r="N25" s="251">
        <v>233615</v>
      </c>
      <c r="O25" s="251">
        <v>212458</v>
      </c>
      <c r="P25" s="251">
        <v>225605</v>
      </c>
      <c r="Q25" s="251">
        <v>206521</v>
      </c>
      <c r="R25" s="89">
        <v>219536</v>
      </c>
      <c r="S25" s="89"/>
      <c r="T25" s="89"/>
      <c r="U25" s="16"/>
      <c r="V25" s="295" t="s">
        <v>969</v>
      </c>
      <c r="W25" s="11" t="s">
        <v>68</v>
      </c>
      <c r="X25" s="387"/>
      <c r="Z25" t="str">
        <f t="shared" si="0"/>
        <v/>
      </c>
      <c r="AA25" t="str">
        <f t="shared" si="1"/>
        <v/>
      </c>
    </row>
    <row r="26" spans="1:27" ht="24.95" customHeight="1">
      <c r="A26" s="13"/>
      <c r="B26" s="269" t="s">
        <v>464</v>
      </c>
      <c r="C26" s="29"/>
      <c r="D26" s="56" t="s">
        <v>455</v>
      </c>
      <c r="E26" s="76">
        <v>31.424844180315986</v>
      </c>
      <c r="F26" s="76">
        <v>29.673931281343798</v>
      </c>
      <c r="G26" s="76">
        <v>32.813520102475103</v>
      </c>
      <c r="H26" s="76">
        <v>30.381328479313858</v>
      </c>
      <c r="I26" s="76">
        <v>33.977017746651256</v>
      </c>
      <c r="J26" s="76">
        <v>31.379724102857505</v>
      </c>
      <c r="K26" s="76">
        <v>35.047905217517361</v>
      </c>
      <c r="L26" s="76">
        <v>32.297362347103764</v>
      </c>
      <c r="M26" s="253">
        <v>35.956614040431134</v>
      </c>
      <c r="N26" s="253">
        <v>32.919547118121692</v>
      </c>
      <c r="O26" s="253">
        <v>36.231160982405903</v>
      </c>
      <c r="P26" s="253">
        <v>33.0985572128277</v>
      </c>
      <c r="Q26" s="253">
        <v>36.177434740292803</v>
      </c>
      <c r="R26" s="93">
        <v>33.263792726477703</v>
      </c>
      <c r="S26" s="93"/>
      <c r="T26" s="93"/>
      <c r="U26" s="16"/>
      <c r="V26" s="295" t="s">
        <v>970</v>
      </c>
      <c r="W26" s="11"/>
      <c r="X26" s="387"/>
      <c r="Z26" t="str">
        <f t="shared" si="0"/>
        <v/>
      </c>
      <c r="AA26" t="str">
        <f t="shared" si="1"/>
        <v/>
      </c>
    </row>
    <row r="27" spans="1:27" ht="24.95" customHeight="1">
      <c r="A27" s="13"/>
      <c r="B27" s="269" t="s">
        <v>442</v>
      </c>
      <c r="C27" s="29"/>
      <c r="D27" s="56" t="s">
        <v>455</v>
      </c>
      <c r="E27" s="76">
        <v>19.542284711149762</v>
      </c>
      <c r="F27" s="76">
        <v>21.451555770987525</v>
      </c>
      <c r="G27" s="76">
        <v>19.159952068096359</v>
      </c>
      <c r="H27" s="76">
        <v>21.277342424335917</v>
      </c>
      <c r="I27" s="76">
        <v>18.590637111579518</v>
      </c>
      <c r="J27" s="76">
        <v>20.614808810908745</v>
      </c>
      <c r="K27" s="76">
        <v>18.391562004419317</v>
      </c>
      <c r="L27" s="76">
        <v>20.663465771403416</v>
      </c>
      <c r="M27" s="253">
        <v>18.584501247846386</v>
      </c>
      <c r="N27" s="253">
        <v>20.941720351860969</v>
      </c>
      <c r="O27" s="253">
        <v>18.441762607197699</v>
      </c>
      <c r="P27" s="253">
        <v>20.935706212185</v>
      </c>
      <c r="Q27" s="253">
        <v>17.746863515090499</v>
      </c>
      <c r="R27" s="93">
        <v>20.1069528460025</v>
      </c>
      <c r="S27" s="93"/>
      <c r="T27" s="93"/>
      <c r="U27" s="16"/>
      <c r="V27" s="295" t="s">
        <v>971</v>
      </c>
      <c r="W27" s="11"/>
      <c r="X27" s="387"/>
      <c r="Z27" t="str">
        <f t="shared" si="0"/>
        <v/>
      </c>
      <c r="AA27" t="str">
        <f t="shared" si="1"/>
        <v/>
      </c>
    </row>
    <row r="28" spans="1:27" ht="24.95" customHeight="1">
      <c r="A28" s="13"/>
      <c r="B28" s="269" t="s">
        <v>443</v>
      </c>
      <c r="C28" s="29"/>
      <c r="D28" s="56" t="s">
        <v>455</v>
      </c>
      <c r="E28" s="76">
        <v>7.4129100835869934</v>
      </c>
      <c r="F28" s="76">
        <v>7.3230298849717563</v>
      </c>
      <c r="G28" s="76">
        <v>7.4893599438039749</v>
      </c>
      <c r="H28" s="76">
        <v>7.4009656619257704</v>
      </c>
      <c r="I28" s="76">
        <v>7.3867886040660915</v>
      </c>
      <c r="J28" s="76">
        <v>7.2971297797272809</v>
      </c>
      <c r="K28" s="76">
        <v>7.6498987422958482</v>
      </c>
      <c r="L28" s="76">
        <v>7.482195534380824</v>
      </c>
      <c r="M28" s="253">
        <v>7.969851667659186</v>
      </c>
      <c r="N28" s="253">
        <v>7.7717612310853319</v>
      </c>
      <c r="O28" s="253">
        <v>8.2562200529045704</v>
      </c>
      <c r="P28" s="253">
        <v>8.0299638749141202</v>
      </c>
      <c r="Q28" s="253">
        <v>8.1701134509323499</v>
      </c>
      <c r="R28" s="93">
        <v>7.9066758982581504</v>
      </c>
      <c r="S28" s="93"/>
      <c r="T28" s="93"/>
      <c r="U28" s="16"/>
      <c r="V28" s="295" t="s">
        <v>972</v>
      </c>
      <c r="W28" s="11"/>
      <c r="X28" s="387"/>
      <c r="Z28" t="str">
        <f t="shared" si="0"/>
        <v/>
      </c>
      <c r="AA28" t="str">
        <f t="shared" si="1"/>
        <v/>
      </c>
    </row>
    <row r="29" spans="1:27" ht="24.95" customHeight="1">
      <c r="A29" s="13"/>
      <c r="B29" s="269" t="s">
        <v>444</v>
      </c>
      <c r="C29" s="29"/>
      <c r="D29" s="56" t="s">
        <v>455</v>
      </c>
      <c r="E29" s="76">
        <v>1.6874426245349567</v>
      </c>
      <c r="F29" s="76">
        <v>1.5429072130352914</v>
      </c>
      <c r="G29" s="76">
        <v>1.5491095409280609</v>
      </c>
      <c r="H29" s="76">
        <v>1.4573627865362664</v>
      </c>
      <c r="I29" s="76">
        <v>1.3777452913578567</v>
      </c>
      <c r="J29" s="76">
        <v>1.3250532405200088</v>
      </c>
      <c r="K29" s="76">
        <v>1.154469616099316</v>
      </c>
      <c r="L29" s="76">
        <v>1.1812044088423703</v>
      </c>
      <c r="M29" s="253">
        <v>1.0323712718032176</v>
      </c>
      <c r="N29" s="253">
        <v>1.0324679494039339</v>
      </c>
      <c r="O29" s="253">
        <v>0.73096800308766896</v>
      </c>
      <c r="P29" s="253">
        <v>0.79519514195164098</v>
      </c>
      <c r="Q29" s="253">
        <v>0.45806479728453797</v>
      </c>
      <c r="R29" s="93">
        <v>0.54114131623059503</v>
      </c>
      <c r="S29" s="93"/>
      <c r="T29" s="93"/>
      <c r="U29" s="16"/>
      <c r="V29" s="295" t="s">
        <v>973</v>
      </c>
      <c r="W29" s="11"/>
      <c r="X29" s="387"/>
      <c r="Z29" t="str">
        <f t="shared" si="0"/>
        <v/>
      </c>
      <c r="AA29" t="str">
        <f t="shared" si="1"/>
        <v/>
      </c>
    </row>
    <row r="30" spans="1:27" ht="24.95" customHeight="1">
      <c r="A30" s="13"/>
      <c r="B30" s="269" t="s">
        <v>445</v>
      </c>
      <c r="C30" s="29"/>
      <c r="D30" s="56" t="s">
        <v>455</v>
      </c>
      <c r="E30" s="76">
        <v>7.7946079141904629</v>
      </c>
      <c r="F30" s="76">
        <v>9.4423833404798749</v>
      </c>
      <c r="G30" s="76">
        <v>7.6343952729226059</v>
      </c>
      <c r="H30" s="76">
        <v>9.3508006046956478</v>
      </c>
      <c r="I30" s="76">
        <v>7.4475589855171016</v>
      </c>
      <c r="J30" s="76">
        <v>9.1454499221258061</v>
      </c>
      <c r="K30" s="76">
        <v>7.3784138782359632</v>
      </c>
      <c r="L30" s="76">
        <v>9.3714643067264056</v>
      </c>
      <c r="M30" s="253">
        <v>7.5266275417198907</v>
      </c>
      <c r="N30" s="253">
        <v>9.7395287117693652</v>
      </c>
      <c r="O30" s="253">
        <v>7.5549049694527897</v>
      </c>
      <c r="P30" s="253">
        <v>9.8499589991356604</v>
      </c>
      <c r="Q30" s="253">
        <v>7.3847211663704897</v>
      </c>
      <c r="R30" s="93">
        <v>9.5938707091319895</v>
      </c>
      <c r="S30" s="93"/>
      <c r="T30" s="93"/>
      <c r="U30" s="16"/>
      <c r="V30" s="295" t="s">
        <v>974</v>
      </c>
      <c r="W30" s="11"/>
      <c r="X30" s="387"/>
      <c r="Z30" t="str">
        <f t="shared" si="0"/>
        <v/>
      </c>
      <c r="AA30" t="str">
        <f t="shared" si="1"/>
        <v/>
      </c>
    </row>
    <row r="31" spans="1:27" ht="24.95" customHeight="1">
      <c r="A31" s="13"/>
      <c r="B31" s="269" t="s">
        <v>446</v>
      </c>
      <c r="C31" s="29"/>
      <c r="D31" s="56" t="s">
        <v>455</v>
      </c>
      <c r="E31" s="76">
        <v>1.58557600940555</v>
      </c>
      <c r="F31" s="76">
        <v>1.8419433621059305</v>
      </c>
      <c r="G31" s="76">
        <v>1.4693607702161069</v>
      </c>
      <c r="H31" s="76">
        <v>1.7562397803350509</v>
      </c>
      <c r="I31" s="76">
        <v>1.4053681920174068</v>
      </c>
      <c r="J31" s="76">
        <v>1.6039699945964845</v>
      </c>
      <c r="K31" s="76">
        <v>1.3016337414392212</v>
      </c>
      <c r="L31" s="76">
        <v>1.4560370612654645</v>
      </c>
      <c r="M31" s="253">
        <v>1.2355724864646171</v>
      </c>
      <c r="N31" s="253">
        <v>1.3997388866297114</v>
      </c>
      <c r="O31" s="253">
        <v>1.1592879533837299</v>
      </c>
      <c r="P31" s="253">
        <v>1.3811750626094299</v>
      </c>
      <c r="Q31" s="253">
        <v>1.1001302530977499</v>
      </c>
      <c r="R31" s="93">
        <v>1.28543837912689</v>
      </c>
      <c r="S31" s="93"/>
      <c r="T31" s="93"/>
      <c r="U31" s="16"/>
      <c r="V31" s="295" t="s">
        <v>975</v>
      </c>
      <c r="W31" s="11"/>
      <c r="X31" s="387"/>
      <c r="Z31" t="str">
        <f t="shared" si="0"/>
        <v/>
      </c>
      <c r="AA31" t="str">
        <f t="shared" si="1"/>
        <v/>
      </c>
    </row>
    <row r="32" spans="1:27" ht="24.95" customHeight="1">
      <c r="A32" s="13"/>
      <c r="B32" s="269" t="s">
        <v>447</v>
      </c>
      <c r="C32" s="29"/>
      <c r="D32" s="56" t="s">
        <v>455</v>
      </c>
      <c r="E32" s="76">
        <v>1.0617480794318017</v>
      </c>
      <c r="F32" s="76">
        <v>1.3012919703946755</v>
      </c>
      <c r="G32" s="76">
        <v>1.0177265402256104</v>
      </c>
      <c r="H32" s="76">
        <v>1.3119735908431802</v>
      </c>
      <c r="I32" s="76">
        <v>0.97317603862106472</v>
      </c>
      <c r="J32" s="76">
        <v>1.2432058739391627</v>
      </c>
      <c r="K32" s="76">
        <v>0.90714602634896779</v>
      </c>
      <c r="L32" s="76">
        <v>1.1725644601883509</v>
      </c>
      <c r="M32" s="253">
        <v>0.8200782801994736</v>
      </c>
      <c r="N32" s="253">
        <v>0.99822357297262598</v>
      </c>
      <c r="O32" s="253">
        <v>0.74038162836890098</v>
      </c>
      <c r="P32" s="253">
        <v>0.87941313357416695</v>
      </c>
      <c r="Q32" s="253">
        <v>0.63383384740534898</v>
      </c>
      <c r="R32" s="93">
        <v>0.779826543254865</v>
      </c>
      <c r="S32" s="93"/>
      <c r="T32" s="93"/>
      <c r="U32" s="16"/>
      <c r="V32" s="295" t="s">
        <v>976</v>
      </c>
      <c r="W32" s="11"/>
      <c r="X32" s="387"/>
      <c r="Z32" t="str">
        <f t="shared" si="0"/>
        <v/>
      </c>
      <c r="AA32" t="str">
        <f t="shared" si="1"/>
        <v/>
      </c>
    </row>
    <row r="33" spans="1:27" ht="24.95" customHeight="1">
      <c r="A33" s="13"/>
      <c r="B33" s="269" t="s">
        <v>465</v>
      </c>
      <c r="C33" s="90"/>
      <c r="D33" s="56" t="s">
        <v>455</v>
      </c>
      <c r="E33" s="76">
        <v>0.10750350292312895</v>
      </c>
      <c r="F33" s="76">
        <v>0.16704263688733942</v>
      </c>
      <c r="G33" s="76">
        <v>0.10040907400520639</v>
      </c>
      <c r="H33" s="76">
        <v>0.17932619627927066</v>
      </c>
      <c r="I33" s="76">
        <v>9.859250696947032E-2</v>
      </c>
      <c r="J33" s="76">
        <v>0.16687327166968627</v>
      </c>
      <c r="K33" s="76">
        <v>0.11026327003079466</v>
      </c>
      <c r="L33" s="76">
        <v>0.17567895596506169</v>
      </c>
      <c r="M33" s="253">
        <v>0.11182885639083731</v>
      </c>
      <c r="N33" s="253">
        <v>0.18021103096975793</v>
      </c>
      <c r="O33" s="253">
        <v>0.121906447391955</v>
      </c>
      <c r="P33" s="253">
        <v>0.183506571219609</v>
      </c>
      <c r="Q33" s="253">
        <v>0.111368819635776</v>
      </c>
      <c r="R33" s="93">
        <v>0.17992493258508899</v>
      </c>
      <c r="S33" s="93"/>
      <c r="T33" s="93"/>
      <c r="U33" s="16"/>
      <c r="V33" s="295" t="s">
        <v>977</v>
      </c>
      <c r="W33" s="11"/>
      <c r="X33" s="387"/>
      <c r="Z33" t="str">
        <f t="shared" si="0"/>
        <v/>
      </c>
      <c r="AA33" t="str">
        <f t="shared" si="1"/>
        <v/>
      </c>
    </row>
    <row r="34" spans="1:27" ht="24.95" customHeight="1">
      <c r="A34" s="13"/>
      <c r="B34" s="269" t="s">
        <v>448</v>
      </c>
      <c r="C34" s="90"/>
      <c r="D34" s="56" t="s">
        <v>455</v>
      </c>
      <c r="E34" s="76">
        <v>18.586026960429049</v>
      </c>
      <c r="F34" s="76">
        <v>18.687522138742331</v>
      </c>
      <c r="G34" s="76">
        <v>18.661212346597246</v>
      </c>
      <c r="H34" s="76">
        <v>18.963841668466355</v>
      </c>
      <c r="I34" s="76">
        <v>18.421924933705039</v>
      </c>
      <c r="J34" s="76">
        <v>18.867804583452529</v>
      </c>
      <c r="K34" s="76">
        <v>17.577107412239663</v>
      </c>
      <c r="L34" s="76">
        <v>17.908145003023982</v>
      </c>
      <c r="M34" s="253">
        <v>16.558853345092032</v>
      </c>
      <c r="N34" s="253">
        <v>17.011322046957599</v>
      </c>
      <c r="O34" s="253">
        <v>16.299221493189201</v>
      </c>
      <c r="P34" s="253">
        <v>16.7398772190333</v>
      </c>
      <c r="Q34" s="253">
        <v>16.068099612146</v>
      </c>
      <c r="R34" s="93">
        <v>16.4793018001603</v>
      </c>
      <c r="S34" s="93"/>
      <c r="T34" s="93"/>
      <c r="U34" s="16"/>
      <c r="V34" s="295" t="s">
        <v>978</v>
      </c>
      <c r="W34" s="11"/>
      <c r="X34" s="387"/>
      <c r="Z34" t="str">
        <f t="shared" si="0"/>
        <v/>
      </c>
      <c r="AA34" t="str">
        <f t="shared" si="1"/>
        <v/>
      </c>
    </row>
    <row r="35" spans="1:27" ht="24.95" customHeight="1">
      <c r="A35" s="13"/>
      <c r="B35" s="269" t="s">
        <v>449</v>
      </c>
      <c r="C35" s="90"/>
      <c r="D35" s="56" t="s">
        <v>455</v>
      </c>
      <c r="E35" s="76">
        <v>29.730959398302492</v>
      </c>
      <c r="F35" s="76">
        <v>29.956188594119947</v>
      </c>
      <c r="G35" s="76">
        <v>28.706665013842404</v>
      </c>
      <c r="H35" s="76">
        <v>29.145713139789592</v>
      </c>
      <c r="I35" s="76">
        <v>28.443088325287281</v>
      </c>
      <c r="J35" s="76">
        <v>28.925097740059119</v>
      </c>
      <c r="K35" s="76">
        <v>28.423323097738944</v>
      </c>
      <c r="L35" s="76">
        <v>28.901451099947749</v>
      </c>
      <c r="M35" s="253">
        <v>28.362252760490776</v>
      </c>
      <c r="N35" s="253">
        <v>28.903537872140063</v>
      </c>
      <c r="O35" s="253">
        <v>28.462566719069201</v>
      </c>
      <c r="P35" s="253">
        <v>29.001573546685599</v>
      </c>
      <c r="Q35" s="253">
        <v>29.449789609773301</v>
      </c>
      <c r="R35" s="93">
        <v>29.929943152831399</v>
      </c>
      <c r="S35" s="93"/>
      <c r="T35" s="93"/>
      <c r="U35" s="16"/>
      <c r="V35" s="295" t="s">
        <v>979</v>
      </c>
      <c r="W35" s="11"/>
      <c r="X35" s="387"/>
      <c r="Z35" t="str">
        <f t="shared" si="0"/>
        <v/>
      </c>
      <c r="AA35" t="str">
        <f t="shared" si="1"/>
        <v/>
      </c>
    </row>
    <row r="36" spans="1:27" ht="24.95" customHeight="1">
      <c r="A36" s="13"/>
      <c r="B36" s="269" t="s">
        <v>470</v>
      </c>
      <c r="C36" s="90"/>
      <c r="D36" s="56" t="s">
        <v>455</v>
      </c>
      <c r="E36" s="76">
        <v>0.2862733729526018</v>
      </c>
      <c r="F36" s="76">
        <v>4.8845056768396136E-2</v>
      </c>
      <c r="G36" s="76">
        <v>0.26031982149497956</v>
      </c>
      <c r="H36" s="76">
        <v>4.1649955264862863E-2</v>
      </c>
      <c r="I36" s="76">
        <v>0.22905759162303663</v>
      </c>
      <c r="J36" s="76">
        <v>3.8142462095928288E-2</v>
      </c>
      <c r="K36" s="76">
        <v>0.23941626361268156</v>
      </c>
      <c r="L36" s="76">
        <v>4.4845447775624651E-2</v>
      </c>
      <c r="M36" s="253">
        <v>0.248660099373122</v>
      </c>
      <c r="N36" s="253">
        <v>3.3816321725916573E-2</v>
      </c>
      <c r="O36" s="253">
        <v>0.24240085099172501</v>
      </c>
      <c r="P36" s="253">
        <v>3.3243944061523499E-2</v>
      </c>
      <c r="Q36" s="253">
        <v>0.24501140319870601</v>
      </c>
      <c r="R36" s="93">
        <v>3.0974418774141799E-2</v>
      </c>
      <c r="S36" s="93"/>
      <c r="T36" s="93"/>
      <c r="U36" s="16"/>
      <c r="V36" s="295" t="s">
        <v>980</v>
      </c>
      <c r="W36" s="11"/>
      <c r="X36" s="387"/>
      <c r="Z36" t="str">
        <f t="shared" si="0"/>
        <v/>
      </c>
      <c r="AA36" t="str">
        <f t="shared" si="1"/>
        <v/>
      </c>
    </row>
    <row r="37" spans="1:27" ht="24.95" customHeight="1">
      <c r="A37" s="13"/>
      <c r="B37" s="269" t="s">
        <v>471</v>
      </c>
      <c r="C37" s="90"/>
      <c r="D37" s="56" t="s">
        <v>455</v>
      </c>
      <c r="E37" s="76">
        <v>0.32210787392697815</v>
      </c>
      <c r="F37" s="76">
        <v>1.4914521150655308E-2</v>
      </c>
      <c r="G37" s="76">
        <v>0.2979215734886988</v>
      </c>
      <c r="H37" s="76">
        <v>1.0798136550149632E-2</v>
      </c>
      <c r="I37" s="76">
        <v>0.23968178418440197</v>
      </c>
      <c r="J37" s="76">
        <v>7.5490289564858074E-3</v>
      </c>
      <c r="K37" s="76">
        <v>0.2104227344412376</v>
      </c>
      <c r="L37" s="76">
        <v>9.0513747804013053E-3</v>
      </c>
      <c r="M37" s="253">
        <v>0.17728965037571767</v>
      </c>
      <c r="N37" s="253">
        <v>9.8452582240010269E-3</v>
      </c>
      <c r="O37" s="253">
        <v>0.200980899754304</v>
      </c>
      <c r="P37" s="253">
        <v>7.5352939872786497E-3</v>
      </c>
      <c r="Q37" s="253">
        <v>0.20143229986296801</v>
      </c>
      <c r="R37" s="93">
        <v>9.1101231688652407E-3</v>
      </c>
      <c r="S37" s="93"/>
      <c r="T37" s="93"/>
      <c r="U37" s="16"/>
      <c r="V37" s="295" t="s">
        <v>981</v>
      </c>
      <c r="W37" s="11"/>
      <c r="X37" s="387"/>
      <c r="Z37" t="str">
        <f t="shared" si="0"/>
        <v/>
      </c>
      <c r="AA37" t="str">
        <f t="shared" si="1"/>
        <v/>
      </c>
    </row>
    <row r="38" spans="1:27">
      <c r="A38" s="13">
        <v>71</v>
      </c>
      <c r="B38" s="262" t="s">
        <v>472</v>
      </c>
      <c r="C38" s="90"/>
      <c r="D38" s="56" t="s">
        <v>331</v>
      </c>
      <c r="E38" s="15">
        <v>23752</v>
      </c>
      <c r="F38" s="15">
        <v>26366</v>
      </c>
      <c r="G38" s="15">
        <v>23971</v>
      </c>
      <c r="H38" s="15">
        <v>26285</v>
      </c>
      <c r="I38" s="15">
        <v>23695</v>
      </c>
      <c r="J38" s="15">
        <v>25636</v>
      </c>
      <c r="K38" s="15">
        <v>24043</v>
      </c>
      <c r="L38" s="15">
        <v>26023</v>
      </c>
      <c r="M38" s="15">
        <v>26084</v>
      </c>
      <c r="N38" s="15">
        <v>28470</v>
      </c>
      <c r="O38" s="15">
        <v>27484</v>
      </c>
      <c r="P38" s="15">
        <v>29893</v>
      </c>
      <c r="Q38" s="251">
        <v>27788</v>
      </c>
      <c r="R38" s="89">
        <v>30154</v>
      </c>
      <c r="S38" s="89"/>
      <c r="T38" s="89"/>
      <c r="U38" s="16"/>
      <c r="V38" s="295" t="s">
        <v>982</v>
      </c>
      <c r="W38" s="11" t="s">
        <v>70</v>
      </c>
      <c r="X38" s="387"/>
      <c r="Z38" t="str">
        <f t="shared" si="0"/>
        <v/>
      </c>
      <c r="AA38" t="str">
        <f t="shared" si="1"/>
        <v/>
      </c>
    </row>
    <row r="39" spans="1:27">
      <c r="A39" s="13">
        <v>72</v>
      </c>
      <c r="B39" s="264" t="s">
        <v>473</v>
      </c>
      <c r="C39" s="29"/>
      <c r="D39" s="54" t="s">
        <v>67</v>
      </c>
      <c r="E39" s="15">
        <v>3176</v>
      </c>
      <c r="F39" s="15">
        <v>3428</v>
      </c>
      <c r="G39" s="15">
        <v>3176</v>
      </c>
      <c r="H39" s="15">
        <v>3408</v>
      </c>
      <c r="I39" s="15">
        <v>3130</v>
      </c>
      <c r="J39" s="15">
        <v>3366</v>
      </c>
      <c r="K39" s="15">
        <v>3116</v>
      </c>
      <c r="L39" s="15">
        <v>3324</v>
      </c>
      <c r="M39" s="251">
        <v>3043</v>
      </c>
      <c r="N39" s="251">
        <v>3308</v>
      </c>
      <c r="O39" s="251">
        <v>3056</v>
      </c>
      <c r="P39" s="251">
        <v>3309</v>
      </c>
      <c r="Q39" s="251">
        <v>3030</v>
      </c>
      <c r="R39" s="89">
        <v>3300</v>
      </c>
      <c r="S39" s="89"/>
      <c r="T39" s="89"/>
      <c r="U39" s="16"/>
      <c r="V39" s="295" t="s">
        <v>983</v>
      </c>
      <c r="W39" s="11" t="s">
        <v>70</v>
      </c>
      <c r="X39" s="387"/>
      <c r="Z39" t="str">
        <f t="shared" si="0"/>
        <v/>
      </c>
      <c r="AA39" t="str">
        <f t="shared" si="1"/>
        <v/>
      </c>
    </row>
    <row r="40" spans="1:27" ht="24.95" customHeight="1">
      <c r="A40" s="13"/>
      <c r="B40" s="269" t="s">
        <v>442</v>
      </c>
      <c r="C40" s="29"/>
      <c r="D40" s="56" t="s">
        <v>455</v>
      </c>
      <c r="E40" s="76">
        <v>27.613350125944585</v>
      </c>
      <c r="F40" s="76">
        <v>30.134189031505247</v>
      </c>
      <c r="G40" s="76">
        <v>25.724181360201509</v>
      </c>
      <c r="H40" s="76">
        <v>29.929577464788732</v>
      </c>
      <c r="I40" s="76">
        <v>25.495207667731627</v>
      </c>
      <c r="J40" s="76">
        <v>29.411764705882355</v>
      </c>
      <c r="K40" s="76">
        <v>26.765083440308086</v>
      </c>
      <c r="L40" s="76">
        <v>29.181708784596871</v>
      </c>
      <c r="M40" s="253">
        <v>28.228721656260269</v>
      </c>
      <c r="N40" s="253">
        <v>30.199516324062881</v>
      </c>
      <c r="O40" s="253">
        <v>28.075916230366499</v>
      </c>
      <c r="P40" s="253">
        <v>31.066787549108501</v>
      </c>
      <c r="Q40" s="253">
        <v>27.39</v>
      </c>
      <c r="R40" s="93">
        <v>30.97</v>
      </c>
      <c r="S40" s="93"/>
      <c r="T40" s="93"/>
      <c r="U40" s="16"/>
      <c r="V40" s="295" t="s">
        <v>984</v>
      </c>
      <c r="W40" s="11"/>
      <c r="X40" s="387"/>
      <c r="Z40" t="str">
        <f t="shared" si="0"/>
        <v/>
      </c>
      <c r="AA40" t="str">
        <f t="shared" si="1"/>
        <v/>
      </c>
    </row>
    <row r="41" spans="1:27" ht="24.95" customHeight="1">
      <c r="A41" s="13"/>
      <c r="B41" s="269" t="s">
        <v>443</v>
      </c>
      <c r="C41" s="29"/>
      <c r="D41" s="56" t="s">
        <v>455</v>
      </c>
      <c r="E41" s="76">
        <v>8.406801007556675</v>
      </c>
      <c r="F41" s="76">
        <v>8.4305717619603282</v>
      </c>
      <c r="G41" s="76">
        <v>7.965994962216624</v>
      </c>
      <c r="H41" s="76">
        <v>8.3920187793427239</v>
      </c>
      <c r="I41" s="76">
        <v>7.3801916932907341</v>
      </c>
      <c r="J41" s="76">
        <v>8.2887700534759361</v>
      </c>
      <c r="K41" s="76">
        <v>8.0231065468549421</v>
      </c>
      <c r="L41" s="76">
        <v>7.9723225030084235</v>
      </c>
      <c r="M41" s="253">
        <v>9.2671705553729868</v>
      </c>
      <c r="N41" s="253">
        <v>8.7061668681983075</v>
      </c>
      <c r="O41" s="253">
        <v>9.5222513089005201</v>
      </c>
      <c r="P41" s="253">
        <v>8.7035358114233894</v>
      </c>
      <c r="Q41" s="253">
        <v>9.41</v>
      </c>
      <c r="R41" s="93">
        <v>9.09</v>
      </c>
      <c r="S41" s="93"/>
      <c r="T41" s="93"/>
      <c r="U41" s="16"/>
      <c r="V41" s="295" t="s">
        <v>985</v>
      </c>
      <c r="W41" s="11"/>
      <c r="X41" s="387"/>
      <c r="Z41" t="str">
        <f t="shared" si="0"/>
        <v/>
      </c>
      <c r="AA41" t="str">
        <f t="shared" si="1"/>
        <v/>
      </c>
    </row>
    <row r="42" spans="1:27" ht="24.95" customHeight="1">
      <c r="A42" s="13"/>
      <c r="B42" s="269" t="s">
        <v>444</v>
      </c>
      <c r="C42" s="29"/>
      <c r="D42" s="56" t="s">
        <v>455</v>
      </c>
      <c r="E42" s="76">
        <v>1.5428211586901763</v>
      </c>
      <c r="F42" s="76">
        <v>2.8296382730455076</v>
      </c>
      <c r="G42" s="76">
        <v>1.5428211586901763</v>
      </c>
      <c r="H42" s="76">
        <v>3.227699530516432</v>
      </c>
      <c r="I42" s="76">
        <v>1.6613418530351438</v>
      </c>
      <c r="J42" s="76">
        <v>3.119429590017825</v>
      </c>
      <c r="K42" s="76">
        <v>1.5083440308087293</v>
      </c>
      <c r="L42" s="76">
        <v>3.3092659446450061</v>
      </c>
      <c r="M42" s="253">
        <v>1.3144922773578704</v>
      </c>
      <c r="N42" s="253">
        <v>2.629987908101572</v>
      </c>
      <c r="O42" s="253">
        <v>0.88350785340314097</v>
      </c>
      <c r="P42" s="253">
        <v>2.3269870051375001</v>
      </c>
      <c r="Q42" s="253">
        <v>0.36</v>
      </c>
      <c r="R42" s="93">
        <v>2.1800000000000002</v>
      </c>
      <c r="S42" s="93"/>
      <c r="T42" s="93"/>
      <c r="U42" s="16"/>
      <c r="V42" s="295" t="s">
        <v>986</v>
      </c>
      <c r="W42" s="11"/>
      <c r="X42" s="387"/>
      <c r="Z42" t="str">
        <f t="shared" si="0"/>
        <v/>
      </c>
      <c r="AA42" t="str">
        <f t="shared" si="1"/>
        <v/>
      </c>
    </row>
    <row r="43" spans="1:27" ht="24.95" customHeight="1">
      <c r="A43" s="13"/>
      <c r="B43" s="269" t="s">
        <v>445</v>
      </c>
      <c r="C43" s="29"/>
      <c r="D43" s="56" t="s">
        <v>455</v>
      </c>
      <c r="E43" s="76">
        <v>12.594458438287154</v>
      </c>
      <c r="F43" s="76">
        <v>14.789964994165693</v>
      </c>
      <c r="G43" s="76">
        <v>11.807304785894207</v>
      </c>
      <c r="H43" s="76">
        <v>13.996478873239438</v>
      </c>
      <c r="I43" s="76">
        <v>12.364217252396166</v>
      </c>
      <c r="J43" s="76">
        <v>13.368983957219251</v>
      </c>
      <c r="K43" s="76">
        <v>13.157894736842104</v>
      </c>
      <c r="L43" s="76">
        <v>13.417569193742478</v>
      </c>
      <c r="M43" s="253">
        <v>13.604995070653962</v>
      </c>
      <c r="N43" s="253">
        <v>14.600967351874244</v>
      </c>
      <c r="O43" s="253">
        <v>13.5798429319372</v>
      </c>
      <c r="P43" s="253">
        <v>15.744938047748599</v>
      </c>
      <c r="Q43" s="253">
        <v>13.8</v>
      </c>
      <c r="R43" s="93">
        <v>16.059999999999999</v>
      </c>
      <c r="S43" s="93"/>
      <c r="T43" s="93"/>
      <c r="U43" s="16"/>
      <c r="V43" s="295" t="s">
        <v>987</v>
      </c>
      <c r="W43" s="11"/>
      <c r="X43" s="387"/>
      <c r="Z43" t="str">
        <f t="shared" si="0"/>
        <v/>
      </c>
      <c r="AA43" t="str">
        <f t="shared" si="1"/>
        <v/>
      </c>
    </row>
    <row r="44" spans="1:27" ht="24.95" customHeight="1">
      <c r="A44" s="13"/>
      <c r="B44" s="269" t="s">
        <v>446</v>
      </c>
      <c r="C44" s="29"/>
      <c r="D44" s="56" t="s">
        <v>455</v>
      </c>
      <c r="E44" s="76">
        <v>2.1095717884130982</v>
      </c>
      <c r="F44" s="76">
        <v>2.0420070011668612</v>
      </c>
      <c r="G44" s="76">
        <v>1.9836272040302267</v>
      </c>
      <c r="H44" s="76">
        <v>1.9953051643192488</v>
      </c>
      <c r="I44" s="76">
        <v>2.1725239616613417</v>
      </c>
      <c r="J44" s="76">
        <v>2.4658348187759955</v>
      </c>
      <c r="K44" s="76">
        <v>2.2143774069319644</v>
      </c>
      <c r="L44" s="76">
        <v>2.3465703971119134</v>
      </c>
      <c r="M44" s="253">
        <v>2.2674991784423266</v>
      </c>
      <c r="N44" s="253">
        <v>2.2974607013301087</v>
      </c>
      <c r="O44" s="253">
        <v>2.5196335078534</v>
      </c>
      <c r="P44" s="253">
        <v>2.8105167724387998</v>
      </c>
      <c r="Q44" s="253">
        <v>2.44</v>
      </c>
      <c r="R44" s="93">
        <v>2.5499999999999998</v>
      </c>
      <c r="S44" s="93"/>
      <c r="T44" s="93"/>
      <c r="U44" s="16"/>
      <c r="V44" s="295" t="s">
        <v>988</v>
      </c>
      <c r="W44" s="11"/>
      <c r="X44" s="387"/>
      <c r="Z44" t="str">
        <f t="shared" si="0"/>
        <v/>
      </c>
      <c r="AA44" t="str">
        <f t="shared" si="1"/>
        <v/>
      </c>
    </row>
    <row r="45" spans="1:27" ht="24.95" customHeight="1">
      <c r="A45" s="13"/>
      <c r="B45" s="269" t="s">
        <v>447</v>
      </c>
      <c r="C45" s="29"/>
      <c r="D45" s="56" t="s">
        <v>455</v>
      </c>
      <c r="E45" s="76">
        <v>2.9596977329974812</v>
      </c>
      <c r="F45" s="76">
        <v>2.0420070011668612</v>
      </c>
      <c r="G45" s="76">
        <v>2.4244332493702769</v>
      </c>
      <c r="H45" s="76">
        <v>2.318075117370892</v>
      </c>
      <c r="I45" s="76">
        <v>1.9169329073482428</v>
      </c>
      <c r="J45" s="76">
        <v>2.1687462863933455</v>
      </c>
      <c r="K45" s="76">
        <v>1.8613607188703467</v>
      </c>
      <c r="L45" s="76">
        <v>2.1359807460890492</v>
      </c>
      <c r="M45" s="253">
        <v>1.7745645744331253</v>
      </c>
      <c r="N45" s="253">
        <v>1.9649334945586456</v>
      </c>
      <c r="O45" s="253">
        <v>1.5706806282722501</v>
      </c>
      <c r="P45" s="253">
        <v>1.4808099123602301</v>
      </c>
      <c r="Q45" s="253">
        <v>1.39</v>
      </c>
      <c r="R45" s="93">
        <v>1.0900000000000001</v>
      </c>
      <c r="S45" s="93"/>
      <c r="T45" s="93"/>
      <c r="U45" s="16"/>
      <c r="V45" s="295" t="s">
        <v>989</v>
      </c>
      <c r="W45" s="11"/>
      <c r="X45" s="387"/>
      <c r="Z45" t="str">
        <f t="shared" si="0"/>
        <v/>
      </c>
      <c r="AA45" t="str">
        <f t="shared" si="1"/>
        <v/>
      </c>
    </row>
    <row r="46" spans="1:27" ht="24.95" customHeight="1">
      <c r="A46" s="13"/>
      <c r="B46" s="269" t="s">
        <v>448</v>
      </c>
      <c r="C46" s="90"/>
      <c r="D46" s="56" t="s">
        <v>455</v>
      </c>
      <c r="E46" s="76">
        <v>24.811083123425693</v>
      </c>
      <c r="F46" s="76">
        <v>24.591598599766627</v>
      </c>
      <c r="G46" s="76">
        <v>26.889168765743072</v>
      </c>
      <c r="H46" s="76">
        <v>24.618544600938964</v>
      </c>
      <c r="I46" s="76">
        <v>27.444089456869008</v>
      </c>
      <c r="J46" s="76">
        <v>26.827094474153295</v>
      </c>
      <c r="K46" s="76">
        <v>26.893453145057766</v>
      </c>
      <c r="L46" s="76">
        <v>26.774969915764142</v>
      </c>
      <c r="M46" s="253">
        <v>26.092671705553727</v>
      </c>
      <c r="N46" s="253">
        <v>25.362756952841597</v>
      </c>
      <c r="O46" s="253">
        <v>26.047120418848198</v>
      </c>
      <c r="P46" s="253">
        <v>25.022665457842201</v>
      </c>
      <c r="Q46" s="253">
        <v>25.45</v>
      </c>
      <c r="R46" s="93">
        <v>23.73</v>
      </c>
      <c r="S46" s="93"/>
      <c r="T46" s="93"/>
      <c r="U46" s="16"/>
      <c r="V46" s="295" t="s">
        <v>990</v>
      </c>
      <c r="W46" s="11"/>
      <c r="X46" s="387"/>
      <c r="Z46" t="str">
        <f t="shared" si="0"/>
        <v/>
      </c>
      <c r="AA46" t="str">
        <f t="shared" si="1"/>
        <v/>
      </c>
    </row>
    <row r="47" spans="1:27" ht="24.95" customHeight="1">
      <c r="A47" s="13"/>
      <c r="B47" s="269" t="s">
        <v>449</v>
      </c>
      <c r="C47" s="90"/>
      <c r="D47" s="56" t="s">
        <v>455</v>
      </c>
      <c r="E47" s="76">
        <v>47.512594458438286</v>
      </c>
      <c r="F47" s="76">
        <v>45.215869311551927</v>
      </c>
      <c r="G47" s="76">
        <v>47.197732997481104</v>
      </c>
      <c r="H47" s="76">
        <v>45.422535211267608</v>
      </c>
      <c r="I47" s="76">
        <v>46.837060702875398</v>
      </c>
      <c r="J47" s="76">
        <v>43.761140819964353</v>
      </c>
      <c r="K47" s="76">
        <v>46.084724005134788</v>
      </c>
      <c r="L47" s="76">
        <v>44.013237063778583</v>
      </c>
      <c r="M47" s="253">
        <v>45.547157410450211</v>
      </c>
      <c r="N47" s="253">
        <v>44.43772672309553</v>
      </c>
      <c r="O47" s="253">
        <v>45.7787958115183</v>
      </c>
      <c r="P47" s="253">
        <v>43.910546993049302</v>
      </c>
      <c r="Q47" s="253">
        <v>47.06</v>
      </c>
      <c r="R47" s="93">
        <v>45.3</v>
      </c>
      <c r="S47" s="93"/>
      <c r="T47" s="93"/>
      <c r="U47" s="16"/>
      <c r="V47" s="295" t="s">
        <v>991</v>
      </c>
      <c r="W47" s="11"/>
      <c r="X47" s="387"/>
      <c r="Z47" t="str">
        <f t="shared" si="0"/>
        <v/>
      </c>
      <c r="AA47" t="str">
        <f t="shared" si="1"/>
        <v/>
      </c>
    </row>
    <row r="48" spans="1:27" ht="24.95" customHeight="1">
      <c r="A48" s="13"/>
      <c r="B48" s="269" t="s">
        <v>470</v>
      </c>
      <c r="C48" s="90"/>
      <c r="D48" s="56" t="s">
        <v>455</v>
      </c>
      <c r="E48" s="95">
        <v>6.2972292191435769E-2</v>
      </c>
      <c r="F48" s="95">
        <v>5.8343057176196027E-2</v>
      </c>
      <c r="G48" s="95">
        <v>0.15743073047858944</v>
      </c>
      <c r="H48" s="95">
        <v>2.9342723004694836E-2</v>
      </c>
      <c r="I48" s="95">
        <v>0.22364217252396168</v>
      </c>
      <c r="J48" s="15">
        <v>0</v>
      </c>
      <c r="K48" s="95">
        <v>0.25673940949935814</v>
      </c>
      <c r="L48" s="95">
        <v>3.0084235860409148E-2</v>
      </c>
      <c r="M48" s="254">
        <v>9.8586920801840297E-2</v>
      </c>
      <c r="N48" s="251">
        <v>0</v>
      </c>
      <c r="O48" s="254">
        <v>6.5445026178010499E-2</v>
      </c>
      <c r="P48" s="251">
        <v>0</v>
      </c>
      <c r="Q48" s="253">
        <v>0.1</v>
      </c>
      <c r="R48" s="93" t="s">
        <v>291</v>
      </c>
      <c r="S48" s="93"/>
      <c r="T48" s="93"/>
      <c r="U48" s="16"/>
      <c r="V48" s="295" t="s">
        <v>992</v>
      </c>
      <c r="W48" s="11"/>
      <c r="X48" s="387"/>
      <c r="Z48" t="str">
        <f t="shared" si="0"/>
        <v/>
      </c>
      <c r="AA48" t="str">
        <f t="shared" si="1"/>
        <v/>
      </c>
    </row>
    <row r="49" spans="1:27" ht="24.95" customHeight="1">
      <c r="A49" s="13"/>
      <c r="B49" s="269" t="s">
        <v>471</v>
      </c>
      <c r="C49" s="90"/>
      <c r="D49" s="56" t="s">
        <v>455</v>
      </c>
      <c r="E49" s="15">
        <v>0</v>
      </c>
      <c r="F49" s="15">
        <v>0</v>
      </c>
      <c r="G49" s="95">
        <v>3.1486146095717885E-2</v>
      </c>
      <c r="H49" s="15">
        <v>0</v>
      </c>
      <c r="I49" s="15">
        <v>0</v>
      </c>
      <c r="J49" s="15">
        <v>0</v>
      </c>
      <c r="K49" s="15">
        <v>0</v>
      </c>
      <c r="L49" s="15">
        <v>0</v>
      </c>
      <c r="M49" s="254">
        <v>3.2862306933946768E-2</v>
      </c>
      <c r="N49" s="251">
        <v>0</v>
      </c>
      <c r="O49" s="254">
        <v>3.2722513089005201E-2</v>
      </c>
      <c r="P49" s="251">
        <v>0</v>
      </c>
      <c r="Q49" s="253" t="s">
        <v>291</v>
      </c>
      <c r="R49" s="93" t="s">
        <v>291</v>
      </c>
      <c r="S49" s="93"/>
      <c r="T49" s="93"/>
      <c r="U49" s="16"/>
      <c r="V49" s="295" t="s">
        <v>993</v>
      </c>
      <c r="W49" s="11"/>
      <c r="X49" s="387"/>
      <c r="Z49" t="str">
        <f t="shared" si="0"/>
        <v/>
      </c>
      <c r="AA49" t="str">
        <f t="shared" si="1"/>
        <v/>
      </c>
    </row>
    <row r="50" spans="1:27">
      <c r="A50" s="13">
        <v>73</v>
      </c>
      <c r="B50" s="262" t="s">
        <v>474</v>
      </c>
      <c r="C50" s="29"/>
      <c r="D50" s="14" t="s">
        <v>475</v>
      </c>
      <c r="E50" s="42">
        <v>670</v>
      </c>
      <c r="F50" s="15">
        <v>154</v>
      </c>
      <c r="G50" s="15">
        <v>757</v>
      </c>
      <c r="H50" s="15">
        <v>153</v>
      </c>
      <c r="I50" s="15">
        <v>774</v>
      </c>
      <c r="J50" s="15">
        <v>148</v>
      </c>
      <c r="K50" s="15">
        <v>780</v>
      </c>
      <c r="L50" s="15">
        <v>159</v>
      </c>
      <c r="M50" s="15">
        <v>808</v>
      </c>
      <c r="N50" s="15">
        <v>231</v>
      </c>
      <c r="O50" s="15">
        <v>788</v>
      </c>
      <c r="P50" s="15">
        <v>232</v>
      </c>
      <c r="Q50" s="255">
        <v>905</v>
      </c>
      <c r="R50" s="243">
        <v>266</v>
      </c>
      <c r="S50" s="243"/>
      <c r="T50" s="243"/>
      <c r="U50" s="96"/>
      <c r="V50" s="295" t="s">
        <v>994</v>
      </c>
      <c r="W50" s="11" t="s">
        <v>72</v>
      </c>
      <c r="X50" s="387"/>
      <c r="Z50" t="str">
        <f t="shared" si="0"/>
        <v/>
      </c>
      <c r="AA50" t="str">
        <f t="shared" si="1"/>
        <v/>
      </c>
    </row>
    <row r="51" spans="1:27" ht="60" customHeight="1">
      <c r="A51" s="13">
        <v>74</v>
      </c>
      <c r="B51" s="262" t="s">
        <v>476</v>
      </c>
      <c r="C51" s="29"/>
      <c r="D51" s="54" t="s">
        <v>67</v>
      </c>
      <c r="E51" s="15">
        <v>10181</v>
      </c>
      <c r="F51" s="15">
        <v>10840</v>
      </c>
      <c r="G51" s="15">
        <v>10523</v>
      </c>
      <c r="H51" s="15">
        <v>11329</v>
      </c>
      <c r="I51" s="15">
        <v>10627</v>
      </c>
      <c r="J51" s="15">
        <v>11541</v>
      </c>
      <c r="K51" s="15">
        <v>10670</v>
      </c>
      <c r="L51" s="15">
        <v>11445</v>
      </c>
      <c r="M51" s="251">
        <v>10122</v>
      </c>
      <c r="N51" s="251">
        <v>10836</v>
      </c>
      <c r="O51" s="251">
        <v>9367</v>
      </c>
      <c r="P51" s="251">
        <v>10021</v>
      </c>
      <c r="Q51" s="251">
        <v>8542</v>
      </c>
      <c r="R51" s="89">
        <v>9143</v>
      </c>
      <c r="S51" s="89"/>
      <c r="T51" s="89"/>
      <c r="U51" s="16"/>
      <c r="V51" s="295" t="s">
        <v>995</v>
      </c>
      <c r="W51" s="70" t="s">
        <v>70</v>
      </c>
      <c r="X51" s="387"/>
      <c r="Z51" t="str">
        <f t="shared" si="0"/>
        <v/>
      </c>
      <c r="AA51" t="str">
        <f t="shared" si="1"/>
        <v/>
      </c>
    </row>
    <row r="52" spans="1:27" ht="24.95" customHeight="1">
      <c r="A52" s="13"/>
      <c r="B52" s="261" t="s">
        <v>466</v>
      </c>
      <c r="C52" s="90"/>
      <c r="D52" s="14" t="s">
        <v>477</v>
      </c>
      <c r="E52" s="76">
        <v>19.497102445732246</v>
      </c>
      <c r="F52" s="76">
        <v>18.883763837638377</v>
      </c>
      <c r="G52" s="76">
        <v>24.650764990972156</v>
      </c>
      <c r="H52" s="76">
        <v>24.185718068673317</v>
      </c>
      <c r="I52" s="76">
        <v>30.751858473699066</v>
      </c>
      <c r="J52" s="76">
        <v>30.681916645004765</v>
      </c>
      <c r="K52" s="76">
        <v>35.48266166822868</v>
      </c>
      <c r="L52" s="76">
        <v>36.06815203145478</v>
      </c>
      <c r="M52" s="253">
        <v>39.646314957518278</v>
      </c>
      <c r="N52" s="253">
        <v>39.06423034330011</v>
      </c>
      <c r="O52" s="253">
        <v>42.361481797800799</v>
      </c>
      <c r="P52" s="253">
        <v>41.233409839337398</v>
      </c>
      <c r="Q52" s="253">
        <v>44.86</v>
      </c>
      <c r="R52" s="93">
        <v>42.39</v>
      </c>
      <c r="S52" s="93"/>
      <c r="T52" s="93"/>
      <c r="U52" s="16"/>
      <c r="V52" s="295" t="s">
        <v>996</v>
      </c>
      <c r="W52" s="11"/>
      <c r="X52" s="387"/>
      <c r="Z52" t="str">
        <f t="shared" si="0"/>
        <v/>
      </c>
      <c r="AA52" t="str">
        <f t="shared" si="1"/>
        <v/>
      </c>
    </row>
    <row r="53" spans="1:27" ht="24.95" customHeight="1">
      <c r="A53" s="13"/>
      <c r="B53" s="261" t="s">
        <v>467</v>
      </c>
      <c r="C53" s="90"/>
      <c r="D53" s="14" t="s">
        <v>477</v>
      </c>
      <c r="E53" s="76">
        <v>80.502897554267747</v>
      </c>
      <c r="F53" s="76">
        <v>81.116236162361616</v>
      </c>
      <c r="G53" s="76">
        <v>75.349235009027851</v>
      </c>
      <c r="H53" s="76">
        <v>75.81428193132669</v>
      </c>
      <c r="I53" s="76">
        <v>69.248141526300927</v>
      </c>
      <c r="J53" s="76">
        <v>69.318083354995224</v>
      </c>
      <c r="K53" s="76">
        <v>64.517338331771327</v>
      </c>
      <c r="L53" s="76">
        <v>63.93184796854522</v>
      </c>
      <c r="M53" s="253">
        <v>60.353685042481722</v>
      </c>
      <c r="N53" s="253">
        <v>60.93576965669989</v>
      </c>
      <c r="O53" s="253">
        <v>57.638518202199201</v>
      </c>
      <c r="P53" s="253">
        <v>58.766590160662602</v>
      </c>
      <c r="Q53" s="253">
        <v>55.14</v>
      </c>
      <c r="R53" s="93">
        <v>57.61</v>
      </c>
      <c r="S53" s="93"/>
      <c r="T53" s="93"/>
      <c r="U53" s="16"/>
      <c r="V53" s="295" t="s">
        <v>997</v>
      </c>
      <c r="W53" s="11"/>
      <c r="X53" s="387"/>
      <c r="Z53" t="str">
        <f t="shared" si="0"/>
        <v/>
      </c>
      <c r="AA53" t="str">
        <f t="shared" si="1"/>
        <v/>
      </c>
    </row>
    <row r="54" spans="1:27">
      <c r="A54" s="13">
        <v>75</v>
      </c>
      <c r="B54" s="262" t="s">
        <v>478</v>
      </c>
      <c r="C54" s="29"/>
      <c r="D54" s="24" t="s">
        <v>331</v>
      </c>
      <c r="E54" s="15">
        <v>4318</v>
      </c>
      <c r="F54" s="15">
        <v>8339</v>
      </c>
      <c r="G54" s="15">
        <v>4392</v>
      </c>
      <c r="H54" s="15">
        <v>8570</v>
      </c>
      <c r="I54" s="15">
        <v>4119</v>
      </c>
      <c r="J54" s="15">
        <v>8288</v>
      </c>
      <c r="K54" s="15">
        <v>4087</v>
      </c>
      <c r="L54" s="15">
        <v>8411</v>
      </c>
      <c r="M54" s="251">
        <v>3661</v>
      </c>
      <c r="N54" s="251">
        <v>7757</v>
      </c>
      <c r="O54" s="251">
        <v>3869</v>
      </c>
      <c r="P54" s="251">
        <v>8172</v>
      </c>
      <c r="Q54" s="251">
        <v>4056</v>
      </c>
      <c r="R54" s="89">
        <v>8595</v>
      </c>
      <c r="S54" s="89"/>
      <c r="T54" s="89"/>
      <c r="U54" s="97"/>
      <c r="V54" s="295" t="s">
        <v>998</v>
      </c>
      <c r="W54" s="98" t="s">
        <v>73</v>
      </c>
      <c r="X54" s="387"/>
      <c r="Z54" t="str">
        <f t="shared" si="0"/>
        <v/>
      </c>
      <c r="AA54" t="str">
        <f t="shared" si="1"/>
        <v/>
      </c>
    </row>
    <row r="55" spans="1:27">
      <c r="A55" s="13"/>
      <c r="B55" s="269" t="s">
        <v>479</v>
      </c>
      <c r="C55" s="29"/>
      <c r="D55" s="24" t="s">
        <v>455</v>
      </c>
      <c r="E55" s="76">
        <v>2.9643353404353867</v>
      </c>
      <c r="F55" s="76">
        <v>4.3050725506655469</v>
      </c>
      <c r="G55" s="76">
        <v>2.8460837887067396</v>
      </c>
      <c r="H55" s="76">
        <v>4.4340723453908986</v>
      </c>
      <c r="I55" s="76">
        <v>3.1803835882495752</v>
      </c>
      <c r="J55" s="76">
        <v>4.6935328185328187</v>
      </c>
      <c r="K55" s="76">
        <v>1.8595546855884513</v>
      </c>
      <c r="L55" s="76">
        <v>3.1149684936392816</v>
      </c>
      <c r="M55" s="253">
        <v>2.9773285987435125</v>
      </c>
      <c r="N55" s="253">
        <v>4.2413304112414592</v>
      </c>
      <c r="O55" s="253">
        <v>3.0498836908762001</v>
      </c>
      <c r="P55" s="253">
        <v>4.1727851199216799</v>
      </c>
      <c r="Q55" s="253">
        <v>2.91</v>
      </c>
      <c r="R55" s="93">
        <v>3.93</v>
      </c>
      <c r="S55" s="93"/>
      <c r="T55" s="93"/>
      <c r="U55" s="97"/>
      <c r="V55" s="295" t="s">
        <v>999</v>
      </c>
      <c r="W55" s="11"/>
      <c r="X55" s="387"/>
      <c r="Z55" t="str">
        <f t="shared" si="0"/>
        <v/>
      </c>
      <c r="AA55" t="str">
        <f t="shared" si="1"/>
        <v/>
      </c>
    </row>
    <row r="56" spans="1:27">
      <c r="A56" s="13"/>
      <c r="B56" s="269" t="s">
        <v>480</v>
      </c>
      <c r="C56" s="29"/>
      <c r="D56" s="24" t="s">
        <v>455</v>
      </c>
      <c r="E56" s="76">
        <v>11.8805002315887</v>
      </c>
      <c r="F56" s="76">
        <v>9.0778270775872407</v>
      </c>
      <c r="G56" s="76">
        <v>12.158469945355192</v>
      </c>
      <c r="H56" s="76">
        <v>9.2648774795799298</v>
      </c>
      <c r="I56" s="76">
        <v>12.405923767904831</v>
      </c>
      <c r="J56" s="76">
        <v>9.6645752895752892</v>
      </c>
      <c r="K56" s="76">
        <v>13.995595791534132</v>
      </c>
      <c r="L56" s="76">
        <v>10.997503269527998</v>
      </c>
      <c r="M56" s="253">
        <v>9.0958754438677953</v>
      </c>
      <c r="N56" s="253">
        <v>6.8067551888616737</v>
      </c>
      <c r="O56" s="253">
        <v>12.7940036185061</v>
      </c>
      <c r="P56" s="253">
        <v>10.1321585903084</v>
      </c>
      <c r="Q56" s="253">
        <v>12.25</v>
      </c>
      <c r="R56" s="93">
        <v>9.56</v>
      </c>
      <c r="S56" s="93"/>
      <c r="T56" s="93"/>
      <c r="U56" s="97"/>
      <c r="V56" s="295" t="s">
        <v>1000</v>
      </c>
      <c r="W56" s="11"/>
      <c r="X56" s="387"/>
      <c r="Z56" t="str">
        <f t="shared" si="0"/>
        <v/>
      </c>
      <c r="AA56" t="str">
        <f t="shared" si="1"/>
        <v/>
      </c>
    </row>
    <row r="57" spans="1:27">
      <c r="A57" s="13"/>
      <c r="B57" s="269" t="s">
        <v>448</v>
      </c>
      <c r="C57" s="29"/>
      <c r="D57" s="24" t="s">
        <v>455</v>
      </c>
      <c r="E57" s="76">
        <v>28.091709124594722</v>
      </c>
      <c r="F57" s="76">
        <v>27.329415997121959</v>
      </c>
      <c r="G57" s="76">
        <v>27.686703096539162</v>
      </c>
      <c r="H57" s="76">
        <v>27.257876312718786</v>
      </c>
      <c r="I57" s="76">
        <v>27.652342801650885</v>
      </c>
      <c r="J57" s="76">
        <v>26.532335907335909</v>
      </c>
      <c r="K57" s="76">
        <v>28.480548079275753</v>
      </c>
      <c r="L57" s="76">
        <v>27.357032457496139</v>
      </c>
      <c r="M57" s="253">
        <v>28.462168806337068</v>
      </c>
      <c r="N57" s="253">
        <v>26.182802629882683</v>
      </c>
      <c r="O57" s="253">
        <v>27.629878521581801</v>
      </c>
      <c r="P57" s="253">
        <v>25.134605971610402</v>
      </c>
      <c r="Q57" s="253">
        <v>27.42</v>
      </c>
      <c r="R57" s="93">
        <v>25.21</v>
      </c>
      <c r="S57" s="93"/>
      <c r="T57" s="93"/>
      <c r="U57" s="97"/>
      <c r="V57" s="295" t="s">
        <v>1001</v>
      </c>
      <c r="W57" s="11"/>
      <c r="X57" s="387"/>
      <c r="Z57" t="str">
        <f t="shared" si="0"/>
        <v/>
      </c>
      <c r="AA57" t="str">
        <f t="shared" si="1"/>
        <v/>
      </c>
    </row>
    <row r="58" spans="1:27">
      <c r="A58" s="13"/>
      <c r="B58" s="269" t="s">
        <v>449</v>
      </c>
      <c r="C58" s="29"/>
      <c r="D58" s="24" t="s">
        <v>455</v>
      </c>
      <c r="E58" s="76">
        <v>48.402037980546545</v>
      </c>
      <c r="F58" s="76">
        <v>48.207219091018104</v>
      </c>
      <c r="G58" s="76">
        <v>46.539162112932601</v>
      </c>
      <c r="H58" s="76">
        <v>46.791131855309217</v>
      </c>
      <c r="I58" s="76">
        <v>46.176256372906046</v>
      </c>
      <c r="J58" s="76">
        <v>46.199324324324323</v>
      </c>
      <c r="K58" s="76">
        <v>44.311230731587962</v>
      </c>
      <c r="L58" s="76">
        <v>44.762810605159906</v>
      </c>
      <c r="M58" s="253">
        <v>45.779841573340619</v>
      </c>
      <c r="N58" s="253">
        <v>45.932705943019208</v>
      </c>
      <c r="O58" s="253">
        <v>41.638666322047001</v>
      </c>
      <c r="P58" s="253">
        <v>43.367596671561401</v>
      </c>
      <c r="Q58" s="253">
        <v>41.91</v>
      </c>
      <c r="R58" s="93">
        <v>43.04</v>
      </c>
      <c r="S58" s="93"/>
      <c r="T58" s="93"/>
      <c r="U58" s="97"/>
      <c r="V58" s="295" t="s">
        <v>1002</v>
      </c>
      <c r="W58" s="11"/>
      <c r="X58" s="387"/>
      <c r="Z58" t="str">
        <f t="shared" si="0"/>
        <v/>
      </c>
      <c r="AA58" t="str">
        <f t="shared" si="1"/>
        <v/>
      </c>
    </row>
    <row r="59" spans="1:27">
      <c r="A59" s="13"/>
      <c r="B59" s="269" t="s">
        <v>481</v>
      </c>
      <c r="C59" s="29"/>
      <c r="D59" s="24" t="s">
        <v>455</v>
      </c>
      <c r="E59" s="76">
        <v>8.6614173228346463</v>
      </c>
      <c r="F59" s="76">
        <v>11.080465283607147</v>
      </c>
      <c r="G59" s="76">
        <v>10.769581056466302</v>
      </c>
      <c r="H59" s="76">
        <v>12.252042007001167</v>
      </c>
      <c r="I59" s="76">
        <v>10.585093469288662</v>
      </c>
      <c r="J59" s="76">
        <v>12.910231660231661</v>
      </c>
      <c r="K59" s="76">
        <v>11.353070712013702</v>
      </c>
      <c r="L59" s="76">
        <v>13.767685174176671</v>
      </c>
      <c r="M59" s="253">
        <v>13.684785577711009</v>
      </c>
      <c r="N59" s="253">
        <v>16.836405826994969</v>
      </c>
      <c r="O59" s="253">
        <v>14.887567846988899</v>
      </c>
      <c r="P59" s="253">
        <v>17.192853646598099</v>
      </c>
      <c r="Q59" s="253">
        <v>15.51</v>
      </c>
      <c r="R59" s="93">
        <v>18.25</v>
      </c>
      <c r="S59" s="93"/>
      <c r="T59" s="93"/>
      <c r="U59" s="97"/>
      <c r="V59" s="295" t="s">
        <v>1003</v>
      </c>
      <c r="W59" s="11"/>
      <c r="X59" s="387"/>
      <c r="Z59" t="str">
        <f t="shared" si="0"/>
        <v/>
      </c>
      <c r="AA59" t="str">
        <f t="shared" si="1"/>
        <v/>
      </c>
    </row>
    <row r="60" spans="1:27" ht="24.95" customHeight="1">
      <c r="A60" s="13">
        <v>76</v>
      </c>
      <c r="B60" s="264" t="s">
        <v>482</v>
      </c>
      <c r="C60" s="29"/>
      <c r="D60" s="54" t="s">
        <v>67</v>
      </c>
      <c r="E60" s="32">
        <v>210</v>
      </c>
      <c r="F60" s="32">
        <v>236</v>
      </c>
      <c r="G60" s="32">
        <v>195</v>
      </c>
      <c r="H60" s="32">
        <v>238</v>
      </c>
      <c r="I60" s="32">
        <v>165</v>
      </c>
      <c r="J60" s="32">
        <v>208</v>
      </c>
      <c r="K60" s="32">
        <v>178</v>
      </c>
      <c r="L60" s="32">
        <v>193</v>
      </c>
      <c r="M60" s="256">
        <v>146</v>
      </c>
      <c r="N60" s="256">
        <v>218</v>
      </c>
      <c r="O60" s="256">
        <v>124</v>
      </c>
      <c r="P60" s="256">
        <v>143</v>
      </c>
      <c r="Q60" s="256" t="s">
        <v>22</v>
      </c>
      <c r="R60" s="99" t="s">
        <v>22</v>
      </c>
      <c r="S60" s="99"/>
      <c r="T60" s="99"/>
      <c r="U60" s="16"/>
      <c r="V60" s="295" t="s">
        <v>1004</v>
      </c>
      <c r="W60" s="11" t="s">
        <v>70</v>
      </c>
      <c r="X60" s="387"/>
      <c r="Z60" t="str">
        <f t="shared" si="0"/>
        <v/>
      </c>
      <c r="AA60" t="str">
        <f t="shared" si="1"/>
        <v/>
      </c>
    </row>
    <row r="61" spans="1:27" ht="24.95" customHeight="1">
      <c r="A61" s="13"/>
      <c r="B61" s="269" t="s">
        <v>448</v>
      </c>
      <c r="C61" s="90"/>
      <c r="D61" s="14" t="s">
        <v>477</v>
      </c>
      <c r="E61" s="100">
        <v>90</v>
      </c>
      <c r="F61" s="100">
        <v>86.440677966101703</v>
      </c>
      <c r="G61" s="100">
        <v>86.666666666666671</v>
      </c>
      <c r="H61" s="100">
        <v>86.134453781512605</v>
      </c>
      <c r="I61" s="100">
        <v>89.696969696969703</v>
      </c>
      <c r="J61" s="100">
        <v>88.942307692307693</v>
      </c>
      <c r="K61" s="100">
        <v>87.640449438202253</v>
      </c>
      <c r="L61" s="100">
        <v>83.937823834196891</v>
      </c>
      <c r="M61" s="257">
        <v>92.465753424657535</v>
      </c>
      <c r="N61" s="257">
        <v>87.155963302752298</v>
      </c>
      <c r="O61" s="257">
        <v>87.096774193548399</v>
      </c>
      <c r="P61" s="257">
        <v>88.111888111888106</v>
      </c>
      <c r="Q61" s="256" t="s">
        <v>22</v>
      </c>
      <c r="R61" s="99" t="s">
        <v>22</v>
      </c>
      <c r="S61" s="99"/>
      <c r="T61" s="99"/>
      <c r="U61" s="16"/>
      <c r="V61" s="295" t="s">
        <v>1005</v>
      </c>
      <c r="W61" s="11"/>
      <c r="X61" s="387"/>
      <c r="Z61" t="str">
        <f t="shared" si="0"/>
        <v/>
      </c>
      <c r="AA61" t="str">
        <f t="shared" si="1"/>
        <v/>
      </c>
    </row>
    <row r="62" spans="1:27" ht="24.95" customHeight="1">
      <c r="A62" s="13"/>
      <c r="B62" s="261" t="s">
        <v>467</v>
      </c>
      <c r="C62" s="90"/>
      <c r="D62" s="14" t="s">
        <v>477</v>
      </c>
      <c r="E62" s="100">
        <v>10</v>
      </c>
      <c r="F62" s="100">
        <v>13.559322033898304</v>
      </c>
      <c r="G62" s="100">
        <v>13.333333333333334</v>
      </c>
      <c r="H62" s="100">
        <v>13.865546218487395</v>
      </c>
      <c r="I62" s="100">
        <v>10.303030303030303</v>
      </c>
      <c r="J62" s="100">
        <v>11.057692307692307</v>
      </c>
      <c r="K62" s="100">
        <v>12.359550561797752</v>
      </c>
      <c r="L62" s="100">
        <v>16.062176165803109</v>
      </c>
      <c r="M62" s="257">
        <v>7.5342465753424657</v>
      </c>
      <c r="N62" s="257">
        <v>12.844036697247708</v>
      </c>
      <c r="O62" s="257">
        <v>12.9032258064516</v>
      </c>
      <c r="P62" s="257">
        <v>11.888111888111901</v>
      </c>
      <c r="Q62" s="256" t="s">
        <v>22</v>
      </c>
      <c r="R62" s="99" t="s">
        <v>22</v>
      </c>
      <c r="S62" s="99"/>
      <c r="T62" s="99"/>
      <c r="U62" s="16"/>
      <c r="V62" s="295" t="s">
        <v>1006</v>
      </c>
      <c r="W62" s="11"/>
      <c r="X62" s="387"/>
      <c r="Z62" t="str">
        <f t="shared" si="0"/>
        <v/>
      </c>
      <c r="AA62" t="str">
        <f t="shared" si="1"/>
        <v/>
      </c>
    </row>
    <row r="63" spans="1:27" ht="39.950000000000003" customHeight="1">
      <c r="A63" s="13">
        <v>77</v>
      </c>
      <c r="B63" s="380" t="s">
        <v>1550</v>
      </c>
      <c r="C63" s="29"/>
      <c r="D63" s="416" t="s">
        <v>1487</v>
      </c>
      <c r="E63" s="32"/>
      <c r="F63" s="32"/>
      <c r="G63" s="32"/>
      <c r="H63" s="32"/>
      <c r="I63" s="32"/>
      <c r="J63" s="32"/>
      <c r="K63" s="32"/>
      <c r="L63" s="32"/>
      <c r="M63" s="256"/>
      <c r="N63" s="256"/>
      <c r="O63" s="256"/>
      <c r="P63" s="256"/>
      <c r="Q63" s="256"/>
      <c r="R63" s="99"/>
      <c r="S63" s="99"/>
      <c r="T63" s="99"/>
      <c r="U63" s="16"/>
      <c r="V63" s="307" t="s">
        <v>1549</v>
      </c>
      <c r="W63" s="11" t="s">
        <v>70</v>
      </c>
      <c r="X63" s="387"/>
      <c r="Z63" t="str">
        <f t="shared" si="0"/>
        <v/>
      </c>
      <c r="AA63" t="str">
        <f t="shared" si="1"/>
        <v/>
      </c>
    </row>
    <row r="64" spans="1:27" ht="39.950000000000003" customHeight="1">
      <c r="A64" s="13"/>
      <c r="B64" s="269" t="s">
        <v>448</v>
      </c>
      <c r="C64" s="90"/>
      <c r="D64" s="357" t="s">
        <v>1548</v>
      </c>
      <c r="E64" s="15">
        <v>0</v>
      </c>
      <c r="F64" s="15">
        <v>0</v>
      </c>
      <c r="G64" s="15">
        <v>9</v>
      </c>
      <c r="H64" s="15">
        <v>10</v>
      </c>
      <c r="I64" s="15">
        <v>7</v>
      </c>
      <c r="J64" s="15">
        <v>10</v>
      </c>
      <c r="K64" s="15"/>
      <c r="L64" s="15"/>
      <c r="M64" s="251"/>
      <c r="N64" s="251"/>
      <c r="O64" s="251"/>
      <c r="P64" s="251"/>
      <c r="Q64" s="251"/>
      <c r="R64" s="89"/>
      <c r="S64" s="89"/>
      <c r="T64" s="89"/>
      <c r="U64" s="16"/>
      <c r="V64" s="307" t="s">
        <v>1551</v>
      </c>
      <c r="W64" s="11"/>
      <c r="X64" s="387"/>
      <c r="Z64" t="str">
        <f t="shared" si="0"/>
        <v/>
      </c>
      <c r="AA64" t="str">
        <f t="shared" si="1"/>
        <v/>
      </c>
    </row>
    <row r="65" spans="1:27" ht="39.950000000000003" customHeight="1">
      <c r="A65" s="13"/>
      <c r="B65" s="269" t="s">
        <v>449</v>
      </c>
      <c r="C65" s="90"/>
      <c r="D65" s="357" t="s">
        <v>1548</v>
      </c>
      <c r="E65" s="15">
        <v>0</v>
      </c>
      <c r="F65" s="15">
        <v>0</v>
      </c>
      <c r="G65" s="15"/>
      <c r="H65" s="15"/>
      <c r="I65" s="15">
        <v>0</v>
      </c>
      <c r="J65" s="15"/>
      <c r="K65" s="15"/>
      <c r="L65" s="15"/>
      <c r="M65" s="251"/>
      <c r="N65" s="251"/>
      <c r="O65" s="251"/>
      <c r="P65" s="251"/>
      <c r="Q65" s="251"/>
      <c r="R65" s="89"/>
      <c r="S65" s="89"/>
      <c r="T65" s="89"/>
      <c r="U65" s="16"/>
      <c r="V65" s="307" t="s">
        <v>1552</v>
      </c>
      <c r="W65" s="11"/>
      <c r="X65" s="387"/>
      <c r="Z65" t="str">
        <f t="shared" si="0"/>
        <v/>
      </c>
      <c r="AA65" t="str">
        <f t="shared" si="1"/>
        <v/>
      </c>
    </row>
    <row r="66" spans="1:27" ht="24.95" customHeight="1">
      <c r="A66" s="13">
        <v>78</v>
      </c>
      <c r="B66" s="262" t="s">
        <v>483</v>
      </c>
      <c r="C66" s="29"/>
      <c r="D66" s="14" t="s">
        <v>67</v>
      </c>
      <c r="E66" s="15">
        <v>0</v>
      </c>
      <c r="F66" s="15">
        <v>0</v>
      </c>
      <c r="G66" s="65">
        <v>69</v>
      </c>
      <c r="H66" s="65">
        <v>286</v>
      </c>
      <c r="I66" s="65">
        <v>70</v>
      </c>
      <c r="J66" s="65">
        <v>286</v>
      </c>
      <c r="K66" s="65">
        <v>80</v>
      </c>
      <c r="L66" s="65">
        <v>275</v>
      </c>
      <c r="M66" s="65">
        <v>80</v>
      </c>
      <c r="N66" s="65">
        <v>275</v>
      </c>
      <c r="O66" s="258">
        <v>95</v>
      </c>
      <c r="P66" s="258">
        <v>260</v>
      </c>
      <c r="Q66" s="258">
        <v>83</v>
      </c>
      <c r="R66" s="101">
        <v>272</v>
      </c>
      <c r="S66" s="101"/>
      <c r="T66" s="101"/>
      <c r="U66" s="102" t="s">
        <v>74</v>
      </c>
      <c r="V66" s="295" t="s">
        <v>1007</v>
      </c>
      <c r="W66" s="98" t="s">
        <v>73</v>
      </c>
      <c r="X66" s="387"/>
      <c r="Z66" t="str">
        <f t="shared" si="0"/>
        <v/>
      </c>
      <c r="AA66" t="str">
        <f t="shared" si="1"/>
        <v/>
      </c>
    </row>
    <row r="67" spans="1:27" ht="24.95" customHeight="1">
      <c r="A67" s="13">
        <v>79</v>
      </c>
      <c r="B67" s="262" t="s">
        <v>484</v>
      </c>
      <c r="C67" s="29"/>
      <c r="D67" s="14" t="s">
        <v>67</v>
      </c>
      <c r="E67" s="15">
        <v>0</v>
      </c>
      <c r="F67" s="15">
        <v>0</v>
      </c>
      <c r="G67" s="65">
        <v>8474</v>
      </c>
      <c r="H67" s="65">
        <v>11985</v>
      </c>
      <c r="I67" s="65">
        <v>8648</v>
      </c>
      <c r="J67" s="65">
        <v>11642</v>
      </c>
      <c r="K67" s="65">
        <v>7878</v>
      </c>
      <c r="L67" s="65">
        <v>10362</v>
      </c>
      <c r="M67" s="65">
        <v>8268</v>
      </c>
      <c r="N67" s="65">
        <v>10506</v>
      </c>
      <c r="O67" s="258">
        <v>8124</v>
      </c>
      <c r="P67" s="258">
        <v>9581</v>
      </c>
      <c r="Q67" s="258">
        <v>8196</v>
      </c>
      <c r="R67" s="101">
        <v>10182</v>
      </c>
      <c r="S67" s="101"/>
      <c r="T67" s="101"/>
      <c r="U67" s="102" t="s">
        <v>74</v>
      </c>
      <c r="V67" s="295" t="s">
        <v>1008</v>
      </c>
      <c r="W67" s="98" t="s">
        <v>73</v>
      </c>
      <c r="X67" s="387"/>
      <c r="Z67" t="str">
        <f t="shared" si="0"/>
        <v/>
      </c>
      <c r="AA67" t="str">
        <f t="shared" si="1"/>
        <v/>
      </c>
    </row>
    <row r="68" spans="1:27" ht="24.95" customHeight="1">
      <c r="A68" s="13">
        <v>80</v>
      </c>
      <c r="B68" s="103" t="s">
        <v>485</v>
      </c>
      <c r="C68" s="29"/>
      <c r="D68" s="14" t="s">
        <v>67</v>
      </c>
      <c r="E68" s="15">
        <v>0</v>
      </c>
      <c r="F68" s="15">
        <v>0</v>
      </c>
      <c r="G68" s="65">
        <v>3543</v>
      </c>
      <c r="H68" s="65">
        <v>6070</v>
      </c>
      <c r="I68" s="65">
        <v>3539</v>
      </c>
      <c r="J68" s="65">
        <v>5660</v>
      </c>
      <c r="K68" s="65">
        <v>3717</v>
      </c>
      <c r="L68" s="65">
        <v>5703</v>
      </c>
      <c r="M68" s="65">
        <v>3841</v>
      </c>
      <c r="N68" s="65">
        <v>5523</v>
      </c>
      <c r="O68" s="258">
        <v>3696</v>
      </c>
      <c r="P68" s="258">
        <v>5295</v>
      </c>
      <c r="Q68" s="258">
        <v>4066</v>
      </c>
      <c r="R68" s="101">
        <v>5422</v>
      </c>
      <c r="S68" s="101"/>
      <c r="T68" s="101"/>
      <c r="U68" s="102" t="s">
        <v>74</v>
      </c>
      <c r="V68" s="295" t="s">
        <v>1009</v>
      </c>
      <c r="W68" s="98" t="s">
        <v>73</v>
      </c>
      <c r="X68" s="387"/>
      <c r="Z68" t="str">
        <f t="shared" si="0"/>
        <v/>
      </c>
      <c r="AA68" t="str">
        <f t="shared" si="1"/>
        <v/>
      </c>
    </row>
    <row r="69" spans="1:27">
      <c r="A69" s="13">
        <v>81</v>
      </c>
      <c r="B69" s="103" t="s">
        <v>486</v>
      </c>
      <c r="C69" s="29"/>
      <c r="D69" s="24" t="s">
        <v>487</v>
      </c>
      <c r="E69" s="65">
        <v>8404</v>
      </c>
      <c r="F69" s="65">
        <v>3953</v>
      </c>
      <c r="G69" s="65">
        <v>9015</v>
      </c>
      <c r="H69" s="65">
        <v>3680</v>
      </c>
      <c r="I69" s="65">
        <v>7820</v>
      </c>
      <c r="J69" s="65">
        <v>3381</v>
      </c>
      <c r="K69" s="65">
        <v>8544</v>
      </c>
      <c r="L69" s="65">
        <v>3973</v>
      </c>
      <c r="M69" s="65">
        <v>9050</v>
      </c>
      <c r="N69" s="65">
        <v>4067</v>
      </c>
      <c r="O69" s="104">
        <v>9092</v>
      </c>
      <c r="P69" s="104">
        <v>4071</v>
      </c>
      <c r="Q69" s="104">
        <v>9307</v>
      </c>
      <c r="R69" s="104">
        <v>3628</v>
      </c>
      <c r="S69" s="104"/>
      <c r="T69" s="104"/>
      <c r="U69" s="102"/>
      <c r="V69" s="295" t="s">
        <v>1010</v>
      </c>
      <c r="W69" s="98" t="s">
        <v>73</v>
      </c>
      <c r="X69" s="387"/>
      <c r="Z69" t="str">
        <f t="shared" si="0"/>
        <v/>
      </c>
      <c r="AA69" t="str">
        <f t="shared" si="1"/>
        <v/>
      </c>
    </row>
    <row r="70" spans="1:27">
      <c r="A70" s="13">
        <v>82</v>
      </c>
      <c r="B70" s="103" t="s">
        <v>488</v>
      </c>
      <c r="C70" s="29"/>
      <c r="D70" s="24" t="s">
        <v>487</v>
      </c>
      <c r="E70" s="26">
        <v>118702</v>
      </c>
      <c r="F70" s="26">
        <v>40835</v>
      </c>
      <c r="G70" s="65">
        <v>92964</v>
      </c>
      <c r="H70" s="65">
        <v>26679</v>
      </c>
      <c r="I70" s="65">
        <v>93211</v>
      </c>
      <c r="J70" s="65">
        <v>24648</v>
      </c>
      <c r="K70" s="65">
        <v>130264</v>
      </c>
      <c r="L70" s="65">
        <v>35561</v>
      </c>
      <c r="M70" s="65">
        <v>137868</v>
      </c>
      <c r="N70" s="65">
        <v>42389</v>
      </c>
      <c r="O70" s="325">
        <v>159855</v>
      </c>
      <c r="P70" s="325">
        <v>45414</v>
      </c>
      <c r="Q70" s="325">
        <v>177899</v>
      </c>
      <c r="R70" s="325">
        <v>45536</v>
      </c>
      <c r="S70" s="325"/>
      <c r="T70" s="325"/>
      <c r="U70" s="102"/>
      <c r="V70" s="295" t="s">
        <v>1011</v>
      </c>
      <c r="W70" s="98" t="s">
        <v>73</v>
      </c>
      <c r="X70" s="387"/>
      <c r="Z70" t="str">
        <f t="shared" ref="Z70" si="2">IF(ISBLANK(S70),"",IF(IF(Q70&lt;=R70,1,-1)*IF(S70&lt;=T70,1,-1)&lt;0,"請確認",""))</f>
        <v/>
      </c>
      <c r="AA70" t="str">
        <f t="shared" ref="AA70" si="3">IF(OR(ISBLANK(T70),ISBLANK(S70),ISTEXT(T70),ISTEXT(S70)),"",IF(OR((S70+T70)/(Q70+R70)&gt;1.3,(S70+T70)/(Q70+R70)&lt;0.7),"請備註",""))</f>
        <v/>
      </c>
    </row>
    <row r="71" spans="1:27" s="391" customFormat="1" ht="24.95" customHeight="1">
      <c r="A71" s="43">
        <v>83</v>
      </c>
      <c r="B71" s="311" t="s">
        <v>1521</v>
      </c>
      <c r="C71" s="389"/>
      <c r="D71" s="326" t="s">
        <v>75</v>
      </c>
      <c r="E71" s="327">
        <v>118702</v>
      </c>
      <c r="F71" s="327">
        <v>40835</v>
      </c>
      <c r="G71" s="328">
        <v>92964</v>
      </c>
      <c r="H71" s="328">
        <v>26679</v>
      </c>
      <c r="I71" s="328">
        <v>93211</v>
      </c>
      <c r="J71" s="328">
        <v>24648</v>
      </c>
      <c r="K71" s="328"/>
      <c r="L71" s="328"/>
      <c r="M71" s="328"/>
      <c r="N71" s="328"/>
      <c r="O71" s="329"/>
      <c r="P71" s="329"/>
      <c r="Q71" s="329"/>
      <c r="R71" s="329"/>
      <c r="S71" s="329"/>
      <c r="T71" s="329"/>
      <c r="U71" s="316"/>
      <c r="V71" s="330" t="s">
        <v>1522</v>
      </c>
      <c r="W71" s="331" t="s">
        <v>1523</v>
      </c>
      <c r="X71" s="390" t="s">
        <v>1517</v>
      </c>
      <c r="Z71" s="391" t="str">
        <f t="shared" si="0"/>
        <v/>
      </c>
      <c r="AA71" s="391" t="str">
        <f t="shared" si="1"/>
        <v/>
      </c>
    </row>
    <row r="72" spans="1:27">
      <c r="A72" s="108"/>
      <c r="B72" s="107" t="s">
        <v>76</v>
      </c>
      <c r="C72" s="108"/>
      <c r="D72" s="109"/>
      <c r="E72" s="106"/>
      <c r="F72" s="106"/>
      <c r="G72" s="106"/>
      <c r="H72" s="106"/>
      <c r="I72" s="106"/>
      <c r="J72" s="106"/>
      <c r="K72" s="106"/>
      <c r="L72" s="106"/>
      <c r="M72" s="106"/>
      <c r="N72" s="106"/>
      <c r="O72" s="106"/>
      <c r="P72" s="106"/>
      <c r="Q72" s="106"/>
      <c r="R72" s="106"/>
      <c r="S72" s="106"/>
      <c r="T72" s="106"/>
      <c r="U72" s="51"/>
      <c r="V72" s="297"/>
      <c r="W72" s="11"/>
      <c r="X72" s="387"/>
    </row>
    <row r="73" spans="1:27">
      <c r="V73" s="297"/>
    </row>
    <row r="74" spans="1:27">
      <c r="V74" s="297"/>
    </row>
    <row r="75" spans="1:27">
      <c r="V75" s="297"/>
    </row>
    <row r="76" spans="1:27">
      <c r="V76" s="297"/>
    </row>
    <row r="77" spans="1:27">
      <c r="V77" s="297"/>
    </row>
    <row r="78" spans="1:27">
      <c r="V78" s="297"/>
    </row>
    <row r="79" spans="1:27">
      <c r="V79" s="297"/>
    </row>
    <row r="80" spans="1:27">
      <c r="V80" s="297"/>
    </row>
    <row r="81" spans="22:22">
      <c r="V81" s="297"/>
    </row>
    <row r="82" spans="22:22">
      <c r="V82" s="297"/>
    </row>
    <row r="83" spans="22:22">
      <c r="V83" s="297"/>
    </row>
    <row r="84" spans="22:22">
      <c r="V84" s="297"/>
    </row>
    <row r="85" spans="22:22">
      <c r="V85" s="297"/>
    </row>
    <row r="86" spans="22:22">
      <c r="V86" s="297"/>
    </row>
    <row r="87" spans="22:22">
      <c r="V87" s="297"/>
    </row>
    <row r="88" spans="22:22">
      <c r="V88" s="297"/>
    </row>
    <row r="89" spans="22:22">
      <c r="V89" s="297"/>
    </row>
    <row r="90" spans="22:22">
      <c r="V90" s="297"/>
    </row>
    <row r="91" spans="22:22">
      <c r="V91" s="297"/>
    </row>
    <row r="92" spans="22:22">
      <c r="V92" s="297"/>
    </row>
    <row r="93" spans="22:22">
      <c r="V93" s="297"/>
    </row>
    <row r="94" spans="22:22">
      <c r="V94" s="297"/>
    </row>
    <row r="95" spans="22:22">
      <c r="V95" s="297"/>
    </row>
    <row r="96" spans="22:22">
      <c r="V96" s="297"/>
    </row>
    <row r="97" spans="22:22">
      <c r="V97" s="297"/>
    </row>
    <row r="98" spans="22:22">
      <c r="V98" s="297"/>
    </row>
    <row r="99" spans="22:22">
      <c r="V99" s="297"/>
    </row>
    <row r="100" spans="22:22">
      <c r="V100" s="297"/>
    </row>
    <row r="101" spans="22:22">
      <c r="V101" s="300"/>
    </row>
  </sheetData>
  <mergeCells count="19">
    <mergeCell ref="Q3:R3"/>
    <mergeCell ref="Z3:AA3"/>
    <mergeCell ref="X3:X4"/>
    <mergeCell ref="B24:C24"/>
    <mergeCell ref="A1:W1"/>
    <mergeCell ref="B2:D2"/>
    <mergeCell ref="A3:A4"/>
    <mergeCell ref="B3:C4"/>
    <mergeCell ref="D3:D4"/>
    <mergeCell ref="E3:F3"/>
    <mergeCell ref="G3:H3"/>
    <mergeCell ref="I3:J3"/>
    <mergeCell ref="K3:L3"/>
    <mergeCell ref="M3:N3"/>
    <mergeCell ref="O3:P3"/>
    <mergeCell ref="S3:T3"/>
    <mergeCell ref="V3:V4"/>
    <mergeCell ref="U3:U4"/>
    <mergeCell ref="W3:W4"/>
  </mergeCells>
  <phoneticPr fontId="1" type="noConversion"/>
  <pageMargins left="0.70866141732283472" right="0.70866141732283472" top="0.35433070866141736" bottom="0.74803149606299213" header="0.31496062992125984" footer="0.31496062992125984"/>
  <pageSetup paperSize="8" scale="87" orientation="landscape" r:id="rId1"/>
  <headerFooter>
    <oddFooter>第 &amp;P 頁，共 &amp;N 頁</oddFooter>
  </headerFooter>
  <legacyDrawing r:id="rId2"/>
</worksheet>
</file>

<file path=xl/worksheets/sheet7.xml><?xml version="1.0" encoding="utf-8"?>
<worksheet xmlns="http://schemas.openxmlformats.org/spreadsheetml/2006/main" xmlns:r="http://schemas.openxmlformats.org/officeDocument/2006/relationships">
  <dimension ref="A1:AA187"/>
  <sheetViews>
    <sheetView topLeftCell="A76" zoomScale="90" zoomScaleNormal="90" workbookViewId="0">
      <selection activeCell="AB17" sqref="AB17"/>
    </sheetView>
  </sheetViews>
  <sheetFormatPr defaultRowHeight="16.5"/>
  <cols>
    <col min="1" max="1" width="6.25" style="410" customWidth="1"/>
    <col min="3" max="3" width="38.25" customWidth="1"/>
    <col min="4" max="4" width="7.5" bestFit="1" customWidth="1"/>
    <col min="5" max="10" width="9.5" hidden="1" customWidth="1"/>
    <col min="11" max="20" width="9.5" style="356" customWidth="1"/>
    <col min="21" max="21" width="8.125" customWidth="1"/>
    <col min="22" max="22" width="32.625" style="301" customWidth="1"/>
    <col min="23" max="23" width="13.625" customWidth="1"/>
    <col min="24" max="24" width="7.625" style="242" customWidth="1"/>
  </cols>
  <sheetData>
    <row r="1" spans="1:27" ht="25.5">
      <c r="A1" s="456" t="s">
        <v>77</v>
      </c>
      <c r="B1" s="457"/>
      <c r="C1" s="457"/>
      <c r="D1" s="457"/>
      <c r="E1" s="457"/>
      <c r="F1" s="457"/>
      <c r="G1" s="457"/>
      <c r="H1" s="457"/>
      <c r="I1" s="457"/>
      <c r="J1" s="457"/>
      <c r="K1" s="457"/>
      <c r="L1" s="457"/>
      <c r="M1" s="457"/>
      <c r="N1" s="457"/>
      <c r="O1" s="457"/>
      <c r="P1" s="457"/>
      <c r="Q1" s="457"/>
      <c r="R1" s="457"/>
      <c r="S1" s="457"/>
      <c r="T1" s="457"/>
      <c r="U1" s="457"/>
      <c r="V1" s="457"/>
      <c r="W1" s="457"/>
      <c r="X1" s="396"/>
    </row>
    <row r="2" spans="1:27">
      <c r="A2" s="408"/>
      <c r="B2" s="458"/>
      <c r="C2" s="458"/>
      <c r="D2" s="458"/>
      <c r="E2" s="112"/>
      <c r="F2" s="112"/>
      <c r="G2" s="112"/>
      <c r="H2" s="112"/>
      <c r="I2" s="112"/>
      <c r="J2" s="112"/>
      <c r="K2" s="345"/>
      <c r="L2" s="345"/>
      <c r="M2" s="345"/>
      <c r="N2" s="345"/>
      <c r="O2" s="345"/>
      <c r="P2" s="345"/>
      <c r="Q2" s="345"/>
      <c r="R2" s="345"/>
      <c r="S2" s="345"/>
      <c r="T2" s="345"/>
      <c r="U2" s="113"/>
      <c r="V2" s="297"/>
      <c r="W2" s="114"/>
      <c r="X2" s="397"/>
    </row>
    <row r="3" spans="1:27">
      <c r="A3" s="432" t="s">
        <v>1543</v>
      </c>
      <c r="B3" s="461" t="s">
        <v>78</v>
      </c>
      <c r="C3" s="461"/>
      <c r="D3" s="461" t="s">
        <v>79</v>
      </c>
      <c r="E3" s="461" t="s">
        <v>80</v>
      </c>
      <c r="F3" s="461"/>
      <c r="G3" s="461" t="s">
        <v>81</v>
      </c>
      <c r="H3" s="461"/>
      <c r="I3" s="461" t="s">
        <v>82</v>
      </c>
      <c r="J3" s="461"/>
      <c r="K3" s="461" t="s">
        <v>83</v>
      </c>
      <c r="L3" s="461"/>
      <c r="M3" s="461" t="s">
        <v>84</v>
      </c>
      <c r="N3" s="461"/>
      <c r="O3" s="461" t="s">
        <v>85</v>
      </c>
      <c r="P3" s="461"/>
      <c r="Q3" s="461" t="s">
        <v>86</v>
      </c>
      <c r="R3" s="461"/>
      <c r="S3" s="461" t="s">
        <v>297</v>
      </c>
      <c r="T3" s="461"/>
      <c r="U3" s="463" t="s">
        <v>87</v>
      </c>
      <c r="V3" s="446" t="s">
        <v>825</v>
      </c>
      <c r="W3" s="465" t="s">
        <v>63</v>
      </c>
      <c r="X3" s="466" t="s">
        <v>13</v>
      </c>
      <c r="Z3" s="435" t="s">
        <v>300</v>
      </c>
      <c r="AA3" s="435"/>
    </row>
    <row r="4" spans="1:27">
      <c r="A4" s="433"/>
      <c r="B4" s="461"/>
      <c r="C4" s="461"/>
      <c r="D4" s="461"/>
      <c r="E4" s="116" t="s">
        <v>88</v>
      </c>
      <c r="F4" s="116" t="s">
        <v>89</v>
      </c>
      <c r="G4" s="116" t="s">
        <v>88</v>
      </c>
      <c r="H4" s="116" t="s">
        <v>89</v>
      </c>
      <c r="I4" s="116" t="s">
        <v>88</v>
      </c>
      <c r="J4" s="116" t="s">
        <v>89</v>
      </c>
      <c r="K4" s="268" t="s">
        <v>88</v>
      </c>
      <c r="L4" s="268" t="s">
        <v>89</v>
      </c>
      <c r="M4" s="268" t="s">
        <v>88</v>
      </c>
      <c r="N4" s="268" t="s">
        <v>89</v>
      </c>
      <c r="O4" s="268" t="s">
        <v>88</v>
      </c>
      <c r="P4" s="268" t="s">
        <v>89</v>
      </c>
      <c r="Q4" s="268" t="s">
        <v>88</v>
      </c>
      <c r="R4" s="268" t="s">
        <v>89</v>
      </c>
      <c r="S4" s="268" t="s">
        <v>88</v>
      </c>
      <c r="T4" s="268" t="s">
        <v>89</v>
      </c>
      <c r="U4" s="464"/>
      <c r="V4" s="447"/>
      <c r="W4" s="465"/>
      <c r="X4" s="465"/>
      <c r="Z4" s="249" t="s">
        <v>298</v>
      </c>
      <c r="AA4" s="249" t="s">
        <v>299</v>
      </c>
    </row>
    <row r="5" spans="1:27">
      <c r="A5" s="7"/>
      <c r="B5" s="275" t="s">
        <v>489</v>
      </c>
      <c r="C5" s="117"/>
      <c r="D5" s="118"/>
      <c r="E5" s="119"/>
      <c r="F5" s="120"/>
      <c r="G5" s="119"/>
      <c r="H5" s="120"/>
      <c r="I5" s="120"/>
      <c r="J5" s="120"/>
      <c r="K5" s="346"/>
      <c r="L5" s="346"/>
      <c r="M5" s="346"/>
      <c r="N5" s="346"/>
      <c r="O5" s="346"/>
      <c r="P5" s="346"/>
      <c r="Q5" s="346"/>
      <c r="R5" s="346"/>
      <c r="S5" s="346"/>
      <c r="T5" s="346"/>
      <c r="U5" s="121"/>
      <c r="V5" s="299"/>
      <c r="W5" s="122"/>
      <c r="X5" s="398"/>
      <c r="Z5" t="str">
        <f>IF(ISBLANK(S5),"",IF(IF(Q5&lt;=R5,1,-1)*IF(S5&lt;=T5,1,-1)&lt;0,"請確認",""))</f>
        <v/>
      </c>
      <c r="AA5" t="str">
        <f>IF(OR(ISBLANK(T5),ISBLANK(S5),ISTEXT(T5),ISTEXT(S5)),"",IF(OR((S5+T5)/(Q5+R5)&gt;1.3,(S5+T5)/(Q5+R5)&lt;0.7),"請備註",""))</f>
        <v/>
      </c>
    </row>
    <row r="6" spans="1:27" ht="26.1" customHeight="1">
      <c r="A6" s="13">
        <v>84</v>
      </c>
      <c r="B6" s="264" t="s">
        <v>490</v>
      </c>
      <c r="C6" s="29"/>
      <c r="D6" s="14" t="s">
        <v>491</v>
      </c>
      <c r="E6" s="37">
        <v>589</v>
      </c>
      <c r="F6" s="37">
        <v>753</v>
      </c>
      <c r="G6" s="37">
        <v>600</v>
      </c>
      <c r="H6" s="37">
        <v>751</v>
      </c>
      <c r="I6" s="37">
        <v>594</v>
      </c>
      <c r="J6" s="37">
        <v>759</v>
      </c>
      <c r="K6" s="37">
        <v>605</v>
      </c>
      <c r="L6" s="37">
        <v>763</v>
      </c>
      <c r="M6" s="37">
        <v>609</v>
      </c>
      <c r="N6" s="37">
        <v>764</v>
      </c>
      <c r="O6" s="37">
        <v>612</v>
      </c>
      <c r="P6" s="37">
        <v>775</v>
      </c>
      <c r="Q6" s="246">
        <v>625</v>
      </c>
      <c r="R6" s="246">
        <v>772</v>
      </c>
      <c r="S6" s="246"/>
      <c r="T6" s="246"/>
      <c r="U6" s="123"/>
      <c r="V6" s="295" t="s">
        <v>1012</v>
      </c>
      <c r="W6" s="124" t="s">
        <v>90</v>
      </c>
      <c r="X6" s="167"/>
      <c r="Z6" t="str">
        <f t="shared" ref="Z6:Z69" si="0">IF(ISBLANK(S6),"",IF(IF(Q6&lt;=R6,1,-1)*IF(S6&lt;=T6,1,-1)&lt;0,"請確認",""))</f>
        <v/>
      </c>
      <c r="AA6" t="str">
        <f t="shared" ref="AA6:AA69" si="1">IF(OR(ISBLANK(T6),ISBLANK(S6),ISTEXT(T6),ISTEXT(S6)),"",IF(OR((S6+T6)/(Q6+R6)&gt;1.3,(S6+T6)/(Q6+R6)&lt;0.7),"請備註",""))</f>
        <v/>
      </c>
    </row>
    <row r="7" spans="1:27">
      <c r="A7" s="13"/>
      <c r="B7" s="266" t="s">
        <v>91</v>
      </c>
      <c r="C7" s="260"/>
      <c r="D7" s="14"/>
      <c r="E7" s="37"/>
      <c r="F7" s="37"/>
      <c r="G7" s="37"/>
      <c r="H7" s="37"/>
      <c r="I7" s="37"/>
      <c r="J7" s="37"/>
      <c r="K7" s="37"/>
      <c r="L7" s="37"/>
      <c r="M7" s="37"/>
      <c r="N7" s="37"/>
      <c r="O7" s="37"/>
      <c r="P7" s="37"/>
      <c r="Q7" s="245"/>
      <c r="R7" s="245"/>
      <c r="S7" s="245"/>
      <c r="T7" s="245"/>
      <c r="U7" s="123"/>
      <c r="V7" s="295"/>
      <c r="W7" s="124"/>
      <c r="X7" s="167"/>
      <c r="Z7" t="str">
        <f t="shared" si="0"/>
        <v/>
      </c>
      <c r="AA7" t="str">
        <f t="shared" si="1"/>
        <v/>
      </c>
    </row>
    <row r="8" spans="1:27" ht="26.1" customHeight="1">
      <c r="A8" s="13"/>
      <c r="B8" s="276" t="s">
        <v>492</v>
      </c>
      <c r="C8" s="277"/>
      <c r="D8" s="14" t="s">
        <v>493</v>
      </c>
      <c r="E8" s="126">
        <v>14.3</v>
      </c>
      <c r="F8" s="126">
        <v>19.5</v>
      </c>
      <c r="G8" s="126">
        <v>14</v>
      </c>
      <c r="H8" s="126">
        <v>19.600000000000001</v>
      </c>
      <c r="I8" s="126">
        <v>11.710193765796124</v>
      </c>
      <c r="J8" s="126">
        <v>18.309999999999999</v>
      </c>
      <c r="K8" s="126">
        <v>10.35</v>
      </c>
      <c r="L8" s="126">
        <v>17.3</v>
      </c>
      <c r="M8" s="126">
        <v>10.7</v>
      </c>
      <c r="N8" s="126">
        <v>17.3</v>
      </c>
      <c r="O8" s="126">
        <v>11.7</v>
      </c>
      <c r="P8" s="126">
        <v>15.6</v>
      </c>
      <c r="Q8" s="245">
        <v>10.9</v>
      </c>
      <c r="R8" s="245">
        <v>15.8</v>
      </c>
      <c r="S8" s="245"/>
      <c r="T8" s="245"/>
      <c r="U8" s="123"/>
      <c r="V8" s="295" t="s">
        <v>1013</v>
      </c>
      <c r="W8" s="124"/>
      <c r="X8" s="167"/>
      <c r="Z8" t="str">
        <f t="shared" si="0"/>
        <v/>
      </c>
      <c r="AA8" t="str">
        <f t="shared" si="1"/>
        <v/>
      </c>
    </row>
    <row r="9" spans="1:27" ht="26.1" customHeight="1">
      <c r="A9" s="13"/>
      <c r="B9" s="278" t="s">
        <v>494</v>
      </c>
      <c r="C9" s="279"/>
      <c r="D9" s="14" t="s">
        <v>493</v>
      </c>
      <c r="E9" s="126">
        <v>36.1</v>
      </c>
      <c r="F9" s="126">
        <v>36.700000000000003</v>
      </c>
      <c r="G9" s="126">
        <v>35</v>
      </c>
      <c r="H9" s="126">
        <v>37</v>
      </c>
      <c r="I9" s="126">
        <v>34.035383319292336</v>
      </c>
      <c r="J9" s="126">
        <v>37.68</v>
      </c>
      <c r="K9" s="126">
        <v>34.39</v>
      </c>
      <c r="L9" s="126">
        <v>38.1</v>
      </c>
      <c r="M9" s="126">
        <v>34.299999999999997</v>
      </c>
      <c r="N9" s="126">
        <v>38.4</v>
      </c>
      <c r="O9" s="126">
        <v>33.200000000000003</v>
      </c>
      <c r="P9" s="126">
        <v>37.9</v>
      </c>
      <c r="Q9" s="245">
        <v>32.9</v>
      </c>
      <c r="R9" s="245">
        <v>37.799999999999997</v>
      </c>
      <c r="S9" s="245"/>
      <c r="T9" s="245"/>
      <c r="U9" s="123"/>
      <c r="V9" s="295" t="s">
        <v>1014</v>
      </c>
      <c r="W9" s="124"/>
      <c r="X9" s="167"/>
      <c r="Z9" t="str">
        <f t="shared" si="0"/>
        <v/>
      </c>
      <c r="AA9" t="str">
        <f t="shared" si="1"/>
        <v/>
      </c>
    </row>
    <row r="10" spans="1:27" ht="26.1" customHeight="1">
      <c r="A10" s="13"/>
      <c r="B10" s="276" t="s">
        <v>495</v>
      </c>
      <c r="C10" s="279"/>
      <c r="D10" s="14" t="s">
        <v>493</v>
      </c>
      <c r="E10" s="126">
        <v>49.6</v>
      </c>
      <c r="F10" s="126">
        <v>43.8</v>
      </c>
      <c r="G10" s="126">
        <v>51</v>
      </c>
      <c r="H10" s="126">
        <v>43.4</v>
      </c>
      <c r="I10" s="126">
        <v>54.254422914911537</v>
      </c>
      <c r="J10" s="126">
        <v>44.01</v>
      </c>
      <c r="K10" s="126">
        <v>55.26</v>
      </c>
      <c r="L10" s="126">
        <v>44.6</v>
      </c>
      <c r="M10" s="126">
        <v>55</v>
      </c>
      <c r="N10" s="126">
        <v>44.3</v>
      </c>
      <c r="O10" s="126">
        <v>55.1</v>
      </c>
      <c r="P10" s="126">
        <v>46.5</v>
      </c>
      <c r="Q10" s="245">
        <v>56.2</v>
      </c>
      <c r="R10" s="245">
        <v>46.4</v>
      </c>
      <c r="S10" s="245"/>
      <c r="T10" s="245"/>
      <c r="U10" s="123"/>
      <c r="V10" s="295" t="s">
        <v>1015</v>
      </c>
      <c r="W10" s="124"/>
      <c r="X10" s="167"/>
      <c r="Z10" t="str">
        <f t="shared" si="0"/>
        <v/>
      </c>
      <c r="AA10" t="str">
        <f t="shared" si="1"/>
        <v/>
      </c>
    </row>
    <row r="11" spans="1:27" ht="41.1" customHeight="1">
      <c r="A11" s="13">
        <v>85</v>
      </c>
      <c r="B11" s="264" t="s">
        <v>496</v>
      </c>
      <c r="C11" s="263"/>
      <c r="D11" s="14" t="s">
        <v>493</v>
      </c>
      <c r="E11" s="127">
        <v>49</v>
      </c>
      <c r="F11" s="127">
        <v>65.8</v>
      </c>
      <c r="G11" s="127">
        <v>49.6</v>
      </c>
      <c r="H11" s="127">
        <v>65.2</v>
      </c>
      <c r="I11" s="127">
        <v>48.8</v>
      </c>
      <c r="J11" s="127">
        <v>65.7</v>
      </c>
      <c r="K11" s="347">
        <v>49.5</v>
      </c>
      <c r="L11" s="347">
        <v>65.8</v>
      </c>
      <c r="M11" s="347">
        <v>49.5</v>
      </c>
      <c r="N11" s="347">
        <v>65.8</v>
      </c>
      <c r="O11" s="347">
        <v>49.6</v>
      </c>
      <c r="P11" s="347">
        <v>66.7</v>
      </c>
      <c r="Q11" s="348">
        <v>50.5</v>
      </c>
      <c r="R11" s="245">
        <v>66.3</v>
      </c>
      <c r="S11" s="348"/>
      <c r="T11" s="245"/>
      <c r="U11" s="123"/>
      <c r="V11" s="295" t="s">
        <v>1016</v>
      </c>
      <c r="W11" s="124" t="s">
        <v>90</v>
      </c>
      <c r="X11" s="167"/>
      <c r="Z11" t="str">
        <f t="shared" si="0"/>
        <v/>
      </c>
      <c r="AA11" t="str">
        <f t="shared" si="1"/>
        <v/>
      </c>
    </row>
    <row r="12" spans="1:27" ht="20.100000000000001" customHeight="1">
      <c r="A12" s="13">
        <v>86</v>
      </c>
      <c r="B12" s="266" t="s">
        <v>91</v>
      </c>
      <c r="C12" s="280"/>
      <c r="D12" s="14"/>
      <c r="E12" s="127"/>
      <c r="F12" s="127"/>
      <c r="G12" s="127"/>
      <c r="H12" s="127"/>
      <c r="I12" s="127"/>
      <c r="J12" s="127"/>
      <c r="K12" s="347"/>
      <c r="L12" s="347"/>
      <c r="M12" s="347"/>
      <c r="N12" s="347"/>
      <c r="O12" s="347"/>
      <c r="P12" s="347"/>
      <c r="Q12" s="348"/>
      <c r="R12" s="245"/>
      <c r="S12" s="348"/>
      <c r="T12" s="245"/>
      <c r="U12" s="123"/>
      <c r="V12" s="295"/>
      <c r="W12" s="124" t="s">
        <v>90</v>
      </c>
      <c r="X12" s="167"/>
      <c r="Z12" t="str">
        <f t="shared" si="0"/>
        <v/>
      </c>
      <c r="AA12" t="str">
        <f t="shared" si="1"/>
        <v/>
      </c>
    </row>
    <row r="13" spans="1:27" ht="41.1" customHeight="1">
      <c r="A13" s="13"/>
      <c r="B13" s="278" t="s">
        <v>497</v>
      </c>
      <c r="C13" s="277"/>
      <c r="D13" s="14" t="s">
        <v>493</v>
      </c>
      <c r="E13" s="128">
        <v>25</v>
      </c>
      <c r="F13" s="129">
        <v>50.3</v>
      </c>
      <c r="G13" s="128">
        <v>26.6</v>
      </c>
      <c r="H13" s="129">
        <v>51.4</v>
      </c>
      <c r="I13" s="129">
        <v>23.6</v>
      </c>
      <c r="J13" s="129">
        <v>50</v>
      </c>
      <c r="K13" s="129">
        <v>22.5</v>
      </c>
      <c r="L13" s="129">
        <v>48.9</v>
      </c>
      <c r="M13" s="129">
        <v>23.9</v>
      </c>
      <c r="N13" s="129">
        <v>49.7</v>
      </c>
      <c r="O13" s="129">
        <v>25.7</v>
      </c>
      <c r="P13" s="129">
        <v>51.3</v>
      </c>
      <c r="Q13" s="245">
        <v>26.1</v>
      </c>
      <c r="R13" s="245">
        <v>51.5</v>
      </c>
      <c r="S13" s="245"/>
      <c r="T13" s="245"/>
      <c r="U13" s="123"/>
      <c r="V13" s="295" t="s">
        <v>1017</v>
      </c>
      <c r="W13" s="124"/>
      <c r="X13" s="167"/>
      <c r="Z13" t="str">
        <f t="shared" si="0"/>
        <v/>
      </c>
      <c r="AA13" t="str">
        <f t="shared" si="1"/>
        <v/>
      </c>
    </row>
    <row r="14" spans="1:27" ht="41.1" customHeight="1">
      <c r="A14" s="13"/>
      <c r="B14" s="278" t="s">
        <v>494</v>
      </c>
      <c r="C14" s="281"/>
      <c r="D14" s="14" t="s">
        <v>493</v>
      </c>
      <c r="E14" s="128">
        <v>51.4</v>
      </c>
      <c r="F14" s="129">
        <v>70.2</v>
      </c>
      <c r="G14" s="128">
        <v>51.1</v>
      </c>
      <c r="H14" s="129">
        <v>69.599999999999994</v>
      </c>
      <c r="I14" s="129">
        <v>49.2</v>
      </c>
      <c r="J14" s="129">
        <v>70.5</v>
      </c>
      <c r="K14" s="129">
        <v>49.9</v>
      </c>
      <c r="L14" s="129">
        <v>71.400000000000006</v>
      </c>
      <c r="M14" s="129">
        <v>51</v>
      </c>
      <c r="N14" s="129">
        <v>70.8</v>
      </c>
      <c r="O14" s="129">
        <v>50.1</v>
      </c>
      <c r="P14" s="129">
        <v>71.900000000000006</v>
      </c>
      <c r="Q14" s="245">
        <v>50.7</v>
      </c>
      <c r="R14" s="245">
        <v>72.099999999999994</v>
      </c>
      <c r="S14" s="245"/>
      <c r="T14" s="245"/>
      <c r="U14" s="123"/>
      <c r="V14" s="295" t="s">
        <v>1018</v>
      </c>
      <c r="W14" s="124"/>
      <c r="X14" s="167"/>
      <c r="Z14" t="str">
        <f t="shared" si="0"/>
        <v/>
      </c>
      <c r="AA14" t="str">
        <f t="shared" si="1"/>
        <v/>
      </c>
    </row>
    <row r="15" spans="1:27" ht="41.1" customHeight="1">
      <c r="A15" s="13"/>
      <c r="B15" s="278" t="s">
        <v>498</v>
      </c>
      <c r="C15" s="281"/>
      <c r="D15" s="14" t="s">
        <v>493</v>
      </c>
      <c r="E15" s="129">
        <v>64.900000000000006</v>
      </c>
      <c r="F15" s="129">
        <v>71.7</v>
      </c>
      <c r="G15" s="129">
        <v>63.5</v>
      </c>
      <c r="H15" s="129">
        <v>69.900000000000006</v>
      </c>
      <c r="I15" s="129">
        <v>63.2</v>
      </c>
      <c r="J15" s="129">
        <v>70.8</v>
      </c>
      <c r="K15" s="129">
        <v>63.1</v>
      </c>
      <c r="L15" s="129">
        <v>70.5</v>
      </c>
      <c r="M15" s="129">
        <v>61</v>
      </c>
      <c r="N15" s="129">
        <v>70.099999999999994</v>
      </c>
      <c r="O15" s="129">
        <v>61.3</v>
      </c>
      <c r="P15" s="129">
        <v>69.5</v>
      </c>
      <c r="Q15" s="245">
        <v>61.6</v>
      </c>
      <c r="R15" s="245">
        <v>68.5</v>
      </c>
      <c r="S15" s="245"/>
      <c r="T15" s="245"/>
      <c r="U15" s="123"/>
      <c r="V15" s="295" t="s">
        <v>1019</v>
      </c>
      <c r="W15" s="124"/>
      <c r="X15" s="167"/>
      <c r="Z15" t="str">
        <f t="shared" si="0"/>
        <v/>
      </c>
      <c r="AA15" t="str">
        <f t="shared" si="1"/>
        <v/>
      </c>
    </row>
    <row r="16" spans="1:27" ht="20.100000000000001" customHeight="1">
      <c r="A16" s="13">
        <v>87</v>
      </c>
      <c r="B16" s="259" t="s">
        <v>499</v>
      </c>
      <c r="C16" s="280"/>
      <c r="D16" s="14"/>
      <c r="E16" s="129"/>
      <c r="F16" s="129"/>
      <c r="G16" s="129"/>
      <c r="H16" s="129"/>
      <c r="I16" s="129"/>
      <c r="J16" s="129"/>
      <c r="K16" s="129"/>
      <c r="L16" s="129"/>
      <c r="M16" s="129"/>
      <c r="N16" s="129"/>
      <c r="O16" s="129"/>
      <c r="P16" s="129"/>
      <c r="Q16" s="245"/>
      <c r="R16" s="245"/>
      <c r="S16" s="245"/>
      <c r="T16" s="245"/>
      <c r="U16" s="123"/>
      <c r="V16" s="295"/>
      <c r="W16" s="124" t="s">
        <v>90</v>
      </c>
      <c r="X16" s="167"/>
      <c r="Z16" t="str">
        <f t="shared" si="0"/>
        <v/>
      </c>
      <c r="AA16" t="str">
        <f t="shared" si="1"/>
        <v/>
      </c>
    </row>
    <row r="17" spans="1:27" ht="39.950000000000003" customHeight="1">
      <c r="A17" s="13"/>
      <c r="B17" s="282" t="s">
        <v>92</v>
      </c>
      <c r="C17" s="277"/>
      <c r="D17" s="14" t="s">
        <v>493</v>
      </c>
      <c r="E17" s="128">
        <v>29</v>
      </c>
      <c r="F17" s="129">
        <v>24.1</v>
      </c>
      <c r="G17" s="128">
        <v>29.7</v>
      </c>
      <c r="H17" s="129">
        <v>24.5</v>
      </c>
      <c r="I17" s="129">
        <v>28.2</v>
      </c>
      <c r="J17" s="129">
        <v>27.3</v>
      </c>
      <c r="K17" s="129">
        <v>28.7</v>
      </c>
      <c r="L17" s="129">
        <v>28.3</v>
      </c>
      <c r="M17" s="129">
        <v>27.6</v>
      </c>
      <c r="N17" s="129">
        <v>29.6</v>
      </c>
      <c r="O17" s="129">
        <v>29.9</v>
      </c>
      <c r="P17" s="129">
        <v>33.700000000000003</v>
      </c>
      <c r="Q17" s="245">
        <v>32.700000000000003</v>
      </c>
      <c r="R17" s="245">
        <v>34.6</v>
      </c>
      <c r="S17" s="245"/>
      <c r="T17" s="245"/>
      <c r="U17" s="123"/>
      <c r="V17" s="295" t="s">
        <v>1020</v>
      </c>
      <c r="W17" s="124"/>
      <c r="X17" s="167"/>
      <c r="Z17" t="str">
        <f t="shared" si="0"/>
        <v/>
      </c>
      <c r="AA17" t="str">
        <f t="shared" si="1"/>
        <v/>
      </c>
    </row>
    <row r="18" spans="1:27" ht="39.950000000000003" customHeight="1">
      <c r="A18" s="13"/>
      <c r="B18" s="282" t="s">
        <v>93</v>
      </c>
      <c r="C18" s="277"/>
      <c r="D18" s="14" t="s">
        <v>493</v>
      </c>
      <c r="E18" s="128">
        <v>87.6</v>
      </c>
      <c r="F18" s="129">
        <v>94.5</v>
      </c>
      <c r="G18" s="128">
        <v>89.1</v>
      </c>
      <c r="H18" s="129">
        <v>93</v>
      </c>
      <c r="I18" s="129">
        <v>87.7</v>
      </c>
      <c r="J18" s="129">
        <v>93.3</v>
      </c>
      <c r="K18" s="129">
        <v>89.9</v>
      </c>
      <c r="L18" s="129">
        <v>94.4</v>
      </c>
      <c r="M18" s="129">
        <v>87.4</v>
      </c>
      <c r="N18" s="129">
        <v>93.2</v>
      </c>
      <c r="O18" s="129">
        <v>87.8</v>
      </c>
      <c r="P18" s="129">
        <v>95.2</v>
      </c>
      <c r="Q18" s="245">
        <v>89.9</v>
      </c>
      <c r="R18" s="245">
        <v>95.8</v>
      </c>
      <c r="S18" s="245"/>
      <c r="T18" s="245"/>
      <c r="U18" s="123"/>
      <c r="V18" s="295" t="s">
        <v>1021</v>
      </c>
      <c r="W18" s="124"/>
      <c r="X18" s="167"/>
      <c r="Z18" t="str">
        <f t="shared" si="0"/>
        <v/>
      </c>
      <c r="AA18" t="str">
        <f t="shared" si="1"/>
        <v/>
      </c>
    </row>
    <row r="19" spans="1:27" ht="39.950000000000003" customHeight="1">
      <c r="A19" s="13"/>
      <c r="B19" s="473" t="s">
        <v>94</v>
      </c>
      <c r="C19" s="474"/>
      <c r="D19" s="14" t="s">
        <v>493</v>
      </c>
      <c r="E19" s="128">
        <v>77.2</v>
      </c>
      <c r="F19" s="129">
        <v>94.6</v>
      </c>
      <c r="G19" s="128">
        <v>78.8</v>
      </c>
      <c r="H19" s="129">
        <v>93.8</v>
      </c>
      <c r="I19" s="129">
        <v>78.8</v>
      </c>
      <c r="J19" s="129">
        <v>95.6</v>
      </c>
      <c r="K19" s="129">
        <v>81.5</v>
      </c>
      <c r="L19" s="129">
        <v>95.9</v>
      </c>
      <c r="M19" s="129">
        <v>81</v>
      </c>
      <c r="N19" s="129">
        <v>97</v>
      </c>
      <c r="O19" s="129">
        <v>84</v>
      </c>
      <c r="P19" s="129">
        <v>97.7</v>
      </c>
      <c r="Q19" s="245">
        <v>81.599999999999994</v>
      </c>
      <c r="R19" s="245">
        <v>96.9</v>
      </c>
      <c r="S19" s="245"/>
      <c r="T19" s="245"/>
      <c r="U19" s="123"/>
      <c r="V19" s="295" t="s">
        <v>1022</v>
      </c>
      <c r="W19" s="124"/>
      <c r="X19" s="167"/>
      <c r="Z19" t="str">
        <f t="shared" si="0"/>
        <v/>
      </c>
      <c r="AA19" t="str">
        <f t="shared" si="1"/>
        <v/>
      </c>
    </row>
    <row r="20" spans="1:27" ht="39.950000000000003" customHeight="1">
      <c r="A20" s="13"/>
      <c r="B20" s="473" t="s">
        <v>95</v>
      </c>
      <c r="C20" s="474"/>
      <c r="D20" s="14" t="s">
        <v>493</v>
      </c>
      <c r="E20" s="128">
        <v>72.599999999999994</v>
      </c>
      <c r="F20" s="129">
        <v>94</v>
      </c>
      <c r="G20" s="128">
        <v>73.7</v>
      </c>
      <c r="H20" s="129">
        <v>92.3</v>
      </c>
      <c r="I20" s="129">
        <v>73.3</v>
      </c>
      <c r="J20" s="129">
        <v>92.8</v>
      </c>
      <c r="K20" s="129">
        <v>75.400000000000006</v>
      </c>
      <c r="L20" s="129">
        <v>91.9</v>
      </c>
      <c r="M20" s="129">
        <v>76.900000000000006</v>
      </c>
      <c r="N20" s="129">
        <v>92.3</v>
      </c>
      <c r="O20" s="129">
        <v>75.400000000000006</v>
      </c>
      <c r="P20" s="129">
        <v>94.1</v>
      </c>
      <c r="Q20" s="245">
        <v>79.099999999999994</v>
      </c>
      <c r="R20" s="245">
        <v>95.5</v>
      </c>
      <c r="S20" s="245"/>
      <c r="T20" s="245"/>
      <c r="U20" s="123"/>
      <c r="V20" s="295" t="s">
        <v>1023</v>
      </c>
      <c r="W20" s="124"/>
      <c r="X20" s="167"/>
      <c r="Z20" t="str">
        <f t="shared" si="0"/>
        <v/>
      </c>
      <c r="AA20" t="str">
        <f t="shared" si="1"/>
        <v/>
      </c>
    </row>
    <row r="21" spans="1:27" ht="39.950000000000003" customHeight="1">
      <c r="A21" s="13"/>
      <c r="B21" s="473" t="s">
        <v>96</v>
      </c>
      <c r="C21" s="474"/>
      <c r="D21" s="14" t="s">
        <v>493</v>
      </c>
      <c r="E21" s="128">
        <v>71</v>
      </c>
      <c r="F21" s="129">
        <v>93.2</v>
      </c>
      <c r="G21" s="128">
        <v>72.2</v>
      </c>
      <c r="H21" s="129">
        <v>93.8</v>
      </c>
      <c r="I21" s="129">
        <v>71.400000000000006</v>
      </c>
      <c r="J21" s="129">
        <v>93.2</v>
      </c>
      <c r="K21" s="129">
        <v>73.099999999999994</v>
      </c>
      <c r="L21" s="129">
        <v>93.8</v>
      </c>
      <c r="M21" s="129">
        <v>76.099999999999994</v>
      </c>
      <c r="N21" s="129">
        <v>93</v>
      </c>
      <c r="O21" s="129">
        <v>75.599999999999994</v>
      </c>
      <c r="P21" s="129">
        <v>93.6</v>
      </c>
      <c r="Q21" s="245">
        <v>76.599999999999994</v>
      </c>
      <c r="R21" s="245">
        <v>92.6</v>
      </c>
      <c r="S21" s="245"/>
      <c r="T21" s="245"/>
      <c r="U21" s="123"/>
      <c r="V21" s="295" t="s">
        <v>1024</v>
      </c>
      <c r="W21" s="124"/>
      <c r="X21" s="167"/>
      <c r="Z21" t="str">
        <f t="shared" si="0"/>
        <v/>
      </c>
      <c r="AA21" t="str">
        <f t="shared" si="1"/>
        <v/>
      </c>
    </row>
    <row r="22" spans="1:27" ht="39.950000000000003" customHeight="1">
      <c r="A22" s="13"/>
      <c r="B22" s="473" t="s">
        <v>97</v>
      </c>
      <c r="C22" s="474"/>
      <c r="D22" s="14" t="s">
        <v>493</v>
      </c>
      <c r="E22" s="128">
        <v>64.900000000000006</v>
      </c>
      <c r="F22" s="129">
        <v>90.4</v>
      </c>
      <c r="G22" s="128">
        <v>65.5</v>
      </c>
      <c r="H22" s="129">
        <v>90.7</v>
      </c>
      <c r="I22" s="129">
        <v>68.099999999999994</v>
      </c>
      <c r="J22" s="129">
        <v>90.8</v>
      </c>
      <c r="K22" s="129">
        <v>68.599999999999994</v>
      </c>
      <c r="L22" s="129">
        <v>89.6</v>
      </c>
      <c r="M22" s="129">
        <v>71.3</v>
      </c>
      <c r="N22" s="129">
        <v>90.2</v>
      </c>
      <c r="O22" s="129">
        <v>73.2</v>
      </c>
      <c r="P22" s="129">
        <v>89.8</v>
      </c>
      <c r="Q22" s="245">
        <v>74</v>
      </c>
      <c r="R22" s="245">
        <v>92.5</v>
      </c>
      <c r="S22" s="245"/>
      <c r="T22" s="245"/>
      <c r="U22" s="123"/>
      <c r="V22" s="295" t="s">
        <v>1025</v>
      </c>
      <c r="W22" s="124"/>
      <c r="X22" s="167"/>
      <c r="Z22" t="str">
        <f t="shared" si="0"/>
        <v/>
      </c>
      <c r="AA22" t="str">
        <f t="shared" si="1"/>
        <v/>
      </c>
    </row>
    <row r="23" spans="1:27" ht="39.950000000000003" customHeight="1">
      <c r="A23" s="13"/>
      <c r="B23" s="473" t="s">
        <v>98</v>
      </c>
      <c r="C23" s="474"/>
      <c r="D23" s="14" t="s">
        <v>493</v>
      </c>
      <c r="E23" s="129">
        <v>50.4</v>
      </c>
      <c r="F23" s="129">
        <v>80.3</v>
      </c>
      <c r="G23" s="129">
        <v>53.3</v>
      </c>
      <c r="H23" s="129">
        <v>80</v>
      </c>
      <c r="I23" s="129">
        <v>52.3</v>
      </c>
      <c r="J23" s="129">
        <v>80.599999999999994</v>
      </c>
      <c r="K23" s="129">
        <v>54.8</v>
      </c>
      <c r="L23" s="129">
        <v>81.400000000000006</v>
      </c>
      <c r="M23" s="129">
        <v>57.9</v>
      </c>
      <c r="N23" s="129">
        <v>82.3</v>
      </c>
      <c r="O23" s="129">
        <v>58.1</v>
      </c>
      <c r="P23" s="129">
        <v>83.4</v>
      </c>
      <c r="Q23" s="245">
        <v>59.6</v>
      </c>
      <c r="R23" s="245">
        <v>85.7</v>
      </c>
      <c r="S23" s="245"/>
      <c r="T23" s="245"/>
      <c r="U23" s="123"/>
      <c r="V23" s="295" t="s">
        <v>1026</v>
      </c>
      <c r="W23" s="124"/>
      <c r="X23" s="167"/>
      <c r="Z23" t="str">
        <f t="shared" si="0"/>
        <v/>
      </c>
      <c r="AA23" t="str">
        <f t="shared" si="1"/>
        <v/>
      </c>
    </row>
    <row r="24" spans="1:27" ht="39.950000000000003" customHeight="1">
      <c r="A24" s="13"/>
      <c r="B24" s="473" t="s">
        <v>99</v>
      </c>
      <c r="C24" s="474"/>
      <c r="D24" s="14" t="s">
        <v>493</v>
      </c>
      <c r="E24" s="128">
        <v>34.700000000000003</v>
      </c>
      <c r="F24" s="129">
        <v>67.7</v>
      </c>
      <c r="G24" s="128">
        <v>35.6</v>
      </c>
      <c r="H24" s="129">
        <v>65.2</v>
      </c>
      <c r="I24" s="129">
        <v>35.9</v>
      </c>
      <c r="J24" s="129">
        <v>68.5</v>
      </c>
      <c r="K24" s="129">
        <v>37.4</v>
      </c>
      <c r="L24" s="129">
        <v>71</v>
      </c>
      <c r="M24" s="129">
        <v>39.1</v>
      </c>
      <c r="N24" s="129">
        <v>69.5</v>
      </c>
      <c r="O24" s="129">
        <v>38.6</v>
      </c>
      <c r="P24" s="129">
        <v>70.400000000000006</v>
      </c>
      <c r="Q24" s="245">
        <v>42.2</v>
      </c>
      <c r="R24" s="245">
        <v>70.3</v>
      </c>
      <c r="S24" s="245"/>
      <c r="T24" s="245"/>
      <c r="U24" s="123"/>
      <c r="V24" s="295" t="s">
        <v>1027</v>
      </c>
      <c r="W24" s="124"/>
      <c r="X24" s="167"/>
      <c r="Z24" t="str">
        <f t="shared" si="0"/>
        <v/>
      </c>
      <c r="AA24" t="str">
        <f t="shared" si="1"/>
        <v/>
      </c>
    </row>
    <row r="25" spans="1:27" ht="39.950000000000003" customHeight="1">
      <c r="A25" s="13"/>
      <c r="B25" s="473" t="s">
        <v>100</v>
      </c>
      <c r="C25" s="474"/>
      <c r="D25" s="14" t="s">
        <v>493</v>
      </c>
      <c r="E25" s="128">
        <v>19</v>
      </c>
      <c r="F25" s="129">
        <v>44.9</v>
      </c>
      <c r="G25" s="128">
        <v>19.8</v>
      </c>
      <c r="H25" s="129">
        <v>46.2</v>
      </c>
      <c r="I25" s="129">
        <v>22.3</v>
      </c>
      <c r="J25" s="129">
        <v>47.2</v>
      </c>
      <c r="K25" s="129">
        <v>22.3</v>
      </c>
      <c r="L25" s="129">
        <v>48.2</v>
      </c>
      <c r="M25" s="129">
        <v>21.8</v>
      </c>
      <c r="N25" s="129">
        <v>50.6</v>
      </c>
      <c r="O25" s="129">
        <v>24.3</v>
      </c>
      <c r="P25" s="129">
        <v>51.5</v>
      </c>
      <c r="Q25" s="245">
        <v>24.6</v>
      </c>
      <c r="R25" s="245">
        <v>49.3</v>
      </c>
      <c r="S25" s="245"/>
      <c r="T25" s="245"/>
      <c r="U25" s="123"/>
      <c r="V25" s="295" t="s">
        <v>1028</v>
      </c>
      <c r="W25" s="124"/>
      <c r="X25" s="167"/>
      <c r="Z25" t="str">
        <f t="shared" si="0"/>
        <v/>
      </c>
      <c r="AA25" t="str">
        <f t="shared" si="1"/>
        <v/>
      </c>
    </row>
    <row r="26" spans="1:27" ht="39.950000000000003" customHeight="1">
      <c r="A26" s="13"/>
      <c r="B26" s="473" t="s">
        <v>500</v>
      </c>
      <c r="C26" s="474"/>
      <c r="D26" s="14" t="s">
        <v>493</v>
      </c>
      <c r="E26" s="128">
        <v>4.4000000000000004</v>
      </c>
      <c r="F26" s="129">
        <v>10.5</v>
      </c>
      <c r="G26" s="128">
        <v>5.3</v>
      </c>
      <c r="H26" s="129">
        <v>11.8</v>
      </c>
      <c r="I26" s="129">
        <v>4.5</v>
      </c>
      <c r="J26" s="129">
        <v>11.3</v>
      </c>
      <c r="K26" s="129">
        <v>4.5</v>
      </c>
      <c r="L26" s="129">
        <v>11.7</v>
      </c>
      <c r="M26" s="129">
        <v>4.4000000000000004</v>
      </c>
      <c r="N26" s="129">
        <v>12.3</v>
      </c>
      <c r="O26" s="129">
        <v>4.2</v>
      </c>
      <c r="P26" s="129">
        <v>13.3</v>
      </c>
      <c r="Q26" s="245">
        <v>4.9000000000000004</v>
      </c>
      <c r="R26" s="245">
        <v>12.1</v>
      </c>
      <c r="S26" s="245"/>
      <c r="T26" s="245"/>
      <c r="U26" s="123"/>
      <c r="V26" s="295" t="s">
        <v>1029</v>
      </c>
      <c r="W26" s="124"/>
      <c r="X26" s="167"/>
      <c r="Z26" t="str">
        <f t="shared" si="0"/>
        <v/>
      </c>
      <c r="AA26" t="str">
        <f t="shared" si="1"/>
        <v/>
      </c>
    </row>
    <row r="27" spans="1:27" ht="65.099999999999994" customHeight="1">
      <c r="A27" s="13">
        <v>88</v>
      </c>
      <c r="B27" s="264" t="s">
        <v>501</v>
      </c>
      <c r="C27" s="29"/>
      <c r="D27" s="14" t="s">
        <v>491</v>
      </c>
      <c r="E27" s="37">
        <v>562</v>
      </c>
      <c r="F27" s="130">
        <v>722</v>
      </c>
      <c r="G27" s="37">
        <v>575</v>
      </c>
      <c r="H27" s="130">
        <v>719</v>
      </c>
      <c r="I27" s="130">
        <v>573</v>
      </c>
      <c r="J27" s="130">
        <v>727</v>
      </c>
      <c r="K27" s="130">
        <v>583</v>
      </c>
      <c r="L27" s="130">
        <v>734</v>
      </c>
      <c r="M27" s="130">
        <v>585</v>
      </c>
      <c r="N27" s="130">
        <v>733</v>
      </c>
      <c r="O27" s="130">
        <v>592</v>
      </c>
      <c r="P27" s="130">
        <v>743</v>
      </c>
      <c r="Q27" s="246">
        <v>603</v>
      </c>
      <c r="R27" s="246">
        <v>742</v>
      </c>
      <c r="S27" s="246"/>
      <c r="T27" s="246"/>
      <c r="U27" s="123"/>
      <c r="V27" s="295" t="s">
        <v>1030</v>
      </c>
      <c r="W27" s="124" t="s">
        <v>90</v>
      </c>
      <c r="X27" s="167"/>
      <c r="Z27" t="str">
        <f t="shared" si="0"/>
        <v/>
      </c>
      <c r="AA27" t="str">
        <f t="shared" si="1"/>
        <v/>
      </c>
    </row>
    <row r="28" spans="1:27" ht="21.95" customHeight="1">
      <c r="A28" s="13">
        <v>89</v>
      </c>
      <c r="B28" s="261" t="s">
        <v>502</v>
      </c>
      <c r="C28" s="90"/>
      <c r="D28" s="14" t="s">
        <v>493</v>
      </c>
      <c r="E28" s="131">
        <v>43.77</v>
      </c>
      <c r="F28" s="131">
        <v>56.23</v>
      </c>
      <c r="G28" s="131">
        <v>44.44</v>
      </c>
      <c r="H28" s="131">
        <v>55.56</v>
      </c>
      <c r="I28" s="131">
        <v>44.08</v>
      </c>
      <c r="J28" s="131">
        <v>55.92</v>
      </c>
      <c r="K28" s="349">
        <v>44.27</v>
      </c>
      <c r="L28" s="349">
        <v>55.73</v>
      </c>
      <c r="M28" s="349">
        <v>44.39</v>
      </c>
      <c r="N28" s="349">
        <v>55.61</v>
      </c>
      <c r="O28" s="349">
        <v>44.344569288389515</v>
      </c>
      <c r="P28" s="349">
        <v>55.655430711610485</v>
      </c>
      <c r="Q28" s="350">
        <v>44.83</v>
      </c>
      <c r="R28" s="244">
        <v>55.17</v>
      </c>
      <c r="S28" s="350"/>
      <c r="T28" s="244"/>
      <c r="U28" s="123"/>
      <c r="V28" s="295" t="s">
        <v>1031</v>
      </c>
      <c r="W28" s="124" t="s">
        <v>90</v>
      </c>
      <c r="X28" s="167"/>
      <c r="Z28" t="str">
        <f t="shared" si="0"/>
        <v/>
      </c>
      <c r="AA28" t="str">
        <f t="shared" si="1"/>
        <v/>
      </c>
    </row>
    <row r="29" spans="1:27">
      <c r="A29" s="13">
        <v>90</v>
      </c>
      <c r="B29" s="283" t="s">
        <v>503</v>
      </c>
      <c r="C29" s="284"/>
      <c r="D29" s="14"/>
      <c r="E29" s="132"/>
      <c r="F29" s="132"/>
      <c r="G29" s="132"/>
      <c r="H29" s="132"/>
      <c r="I29" s="132"/>
      <c r="J29" s="132"/>
      <c r="K29" s="351"/>
      <c r="L29" s="351"/>
      <c r="M29" s="351"/>
      <c r="N29" s="351"/>
      <c r="O29" s="351"/>
      <c r="P29" s="351"/>
      <c r="Q29" s="351"/>
      <c r="R29" s="351"/>
      <c r="S29" s="351"/>
      <c r="T29" s="351"/>
      <c r="U29" s="123"/>
      <c r="V29" s="295"/>
      <c r="W29" s="124" t="s">
        <v>90</v>
      </c>
      <c r="X29" s="167"/>
      <c r="Z29" t="str">
        <f t="shared" si="0"/>
        <v/>
      </c>
      <c r="AA29" t="str">
        <f t="shared" si="1"/>
        <v/>
      </c>
    </row>
    <row r="30" spans="1:27" ht="26.1" customHeight="1">
      <c r="A30" s="13"/>
      <c r="B30" s="18"/>
      <c r="C30" s="263" t="s">
        <v>504</v>
      </c>
      <c r="D30" s="14" t="s">
        <v>493</v>
      </c>
      <c r="E30" s="133">
        <v>2.14</v>
      </c>
      <c r="F30" s="134">
        <v>3.75</v>
      </c>
      <c r="G30" s="133">
        <v>1.92</v>
      </c>
      <c r="H30" s="134">
        <v>3.9</v>
      </c>
      <c r="I30" s="134">
        <v>1.93</v>
      </c>
      <c r="J30" s="134">
        <v>4.41</v>
      </c>
      <c r="K30" s="134">
        <v>2.06</v>
      </c>
      <c r="L30" s="134">
        <v>4.51</v>
      </c>
      <c r="M30" s="134">
        <v>2.0499999999999998</v>
      </c>
      <c r="N30" s="134">
        <v>4.24</v>
      </c>
      <c r="O30" s="134">
        <v>2.1959459459459461</v>
      </c>
      <c r="P30" s="134">
        <v>4.18</v>
      </c>
      <c r="Q30" s="134">
        <v>2.3199999999999998</v>
      </c>
      <c r="R30" s="134">
        <v>4.71</v>
      </c>
      <c r="S30" s="134"/>
      <c r="T30" s="134"/>
      <c r="U30" s="123"/>
      <c r="V30" s="295" t="s">
        <v>1032</v>
      </c>
      <c r="W30" s="124"/>
      <c r="X30" s="167"/>
      <c r="Z30" t="str">
        <f t="shared" si="0"/>
        <v/>
      </c>
      <c r="AA30" t="str">
        <f t="shared" si="1"/>
        <v/>
      </c>
    </row>
    <row r="31" spans="1:27" ht="26.1" customHeight="1">
      <c r="A31" s="13"/>
      <c r="B31" s="18"/>
      <c r="C31" s="263" t="s">
        <v>505</v>
      </c>
      <c r="D31" s="14" t="s">
        <v>493</v>
      </c>
      <c r="E31" s="134">
        <v>0</v>
      </c>
      <c r="F31" s="134">
        <v>0</v>
      </c>
      <c r="G31" s="134">
        <v>0</v>
      </c>
      <c r="H31" s="134">
        <v>0</v>
      </c>
      <c r="I31" s="134">
        <v>0</v>
      </c>
      <c r="J31" s="134">
        <v>0</v>
      </c>
      <c r="K31" s="134">
        <v>0</v>
      </c>
      <c r="L31" s="134">
        <v>0</v>
      </c>
      <c r="M31" s="134">
        <v>0</v>
      </c>
      <c r="N31" s="134">
        <v>0</v>
      </c>
      <c r="O31" s="134">
        <v>0</v>
      </c>
      <c r="P31" s="134">
        <v>0</v>
      </c>
      <c r="Q31" s="134">
        <v>0</v>
      </c>
      <c r="R31" s="134">
        <v>0</v>
      </c>
      <c r="S31" s="134"/>
      <c r="T31" s="134"/>
      <c r="U31" s="123"/>
      <c r="V31" s="295" t="s">
        <v>1033</v>
      </c>
      <c r="W31" s="124"/>
      <c r="X31" s="167"/>
      <c r="Z31" t="str">
        <f t="shared" si="0"/>
        <v/>
      </c>
      <c r="AA31" t="str">
        <f t="shared" si="1"/>
        <v/>
      </c>
    </row>
    <row r="32" spans="1:27" ht="26.1" customHeight="1">
      <c r="A32" s="13"/>
      <c r="B32" s="18"/>
      <c r="C32" s="263" t="s">
        <v>506</v>
      </c>
      <c r="D32" s="14" t="s">
        <v>493</v>
      </c>
      <c r="E32" s="133">
        <v>20.46</v>
      </c>
      <c r="F32" s="134">
        <v>33.47</v>
      </c>
      <c r="G32" s="133">
        <v>19.579999999999998</v>
      </c>
      <c r="H32" s="134">
        <v>32.590000000000003</v>
      </c>
      <c r="I32" s="134">
        <v>19.649999999999999</v>
      </c>
      <c r="J32" s="134">
        <v>31.86</v>
      </c>
      <c r="K32" s="134">
        <v>19.59</v>
      </c>
      <c r="L32" s="134">
        <v>31.97</v>
      </c>
      <c r="M32" s="134">
        <v>20.34</v>
      </c>
      <c r="N32" s="134">
        <v>31.87</v>
      </c>
      <c r="O32" s="134">
        <v>20.439189189189189</v>
      </c>
      <c r="P32" s="134">
        <v>32.21</v>
      </c>
      <c r="Q32" s="134">
        <v>19.73</v>
      </c>
      <c r="R32" s="134">
        <v>31.76</v>
      </c>
      <c r="S32" s="134"/>
      <c r="T32" s="134"/>
      <c r="U32" s="123"/>
      <c r="V32" s="295" t="s">
        <v>1034</v>
      </c>
      <c r="W32" s="124"/>
      <c r="X32" s="167"/>
      <c r="Z32" t="str">
        <f t="shared" si="0"/>
        <v/>
      </c>
      <c r="AA32" t="str">
        <f t="shared" si="1"/>
        <v/>
      </c>
    </row>
    <row r="33" spans="1:27" ht="26.1" customHeight="1">
      <c r="A33" s="13"/>
      <c r="B33" s="18"/>
      <c r="C33" s="265" t="s">
        <v>102</v>
      </c>
      <c r="D33" s="14" t="s">
        <v>493</v>
      </c>
      <c r="E33" s="133">
        <v>0.18</v>
      </c>
      <c r="F33" s="134">
        <v>0.56000000000000005</v>
      </c>
      <c r="G33" s="133">
        <v>0</v>
      </c>
      <c r="H33" s="134">
        <v>0.56000000000000005</v>
      </c>
      <c r="I33" s="134">
        <v>0</v>
      </c>
      <c r="J33" s="134">
        <v>0.55000000000000004</v>
      </c>
      <c r="K33" s="134">
        <v>0</v>
      </c>
      <c r="L33" s="134">
        <v>0.68</v>
      </c>
      <c r="M33" s="134">
        <v>0</v>
      </c>
      <c r="N33" s="134">
        <v>0.68</v>
      </c>
      <c r="O33" s="134">
        <v>0</v>
      </c>
      <c r="P33" s="134">
        <v>0.67</v>
      </c>
      <c r="Q33" s="134">
        <v>0</v>
      </c>
      <c r="R33" s="134">
        <v>0.67</v>
      </c>
      <c r="S33" s="134"/>
      <c r="T33" s="134"/>
      <c r="U33" s="123"/>
      <c r="V33" s="295" t="s">
        <v>1035</v>
      </c>
      <c r="W33" s="124"/>
      <c r="X33" s="167"/>
      <c r="Z33" t="str">
        <f t="shared" si="0"/>
        <v/>
      </c>
      <c r="AA33" t="str">
        <f t="shared" si="1"/>
        <v/>
      </c>
    </row>
    <row r="34" spans="1:27" ht="26.1" customHeight="1">
      <c r="A34" s="13"/>
      <c r="B34" s="18"/>
      <c r="C34" s="265" t="s">
        <v>103</v>
      </c>
      <c r="D34" s="14" t="s">
        <v>493</v>
      </c>
      <c r="E34" s="133">
        <v>0.53</v>
      </c>
      <c r="F34" s="134">
        <v>1.25</v>
      </c>
      <c r="G34" s="133">
        <v>0.52</v>
      </c>
      <c r="H34" s="134">
        <v>1.1100000000000001</v>
      </c>
      <c r="I34" s="134">
        <v>0.53</v>
      </c>
      <c r="J34" s="134">
        <v>1.24</v>
      </c>
      <c r="K34" s="134">
        <v>0.34</v>
      </c>
      <c r="L34" s="134">
        <v>1.0900000000000001</v>
      </c>
      <c r="M34" s="134">
        <v>0.51</v>
      </c>
      <c r="N34" s="134">
        <v>1.0900000000000001</v>
      </c>
      <c r="O34" s="134">
        <v>0.68</v>
      </c>
      <c r="P34" s="134">
        <v>1.08</v>
      </c>
      <c r="Q34" s="134">
        <v>0.5</v>
      </c>
      <c r="R34" s="134">
        <v>0.94</v>
      </c>
      <c r="S34" s="134"/>
      <c r="T34" s="134"/>
      <c r="U34" s="123"/>
      <c r="V34" s="295" t="s">
        <v>1036</v>
      </c>
      <c r="W34" s="124"/>
      <c r="X34" s="167"/>
      <c r="Z34" t="str">
        <f t="shared" si="0"/>
        <v/>
      </c>
      <c r="AA34" t="str">
        <f t="shared" si="1"/>
        <v/>
      </c>
    </row>
    <row r="35" spans="1:27" ht="26.1" customHeight="1">
      <c r="A35" s="13"/>
      <c r="B35" s="18"/>
      <c r="C35" s="265" t="s">
        <v>104</v>
      </c>
      <c r="D35" s="14" t="s">
        <v>493</v>
      </c>
      <c r="E35" s="133">
        <v>2.14</v>
      </c>
      <c r="F35" s="134">
        <v>11.94</v>
      </c>
      <c r="G35" s="133">
        <v>2.1</v>
      </c>
      <c r="H35" s="134">
        <v>12.95</v>
      </c>
      <c r="I35" s="134">
        <v>2.46</v>
      </c>
      <c r="J35" s="134">
        <v>13.66</v>
      </c>
      <c r="K35" s="134">
        <v>2.58</v>
      </c>
      <c r="L35" s="134">
        <v>12.84</v>
      </c>
      <c r="M35" s="134">
        <v>2.0499999999999998</v>
      </c>
      <c r="N35" s="134">
        <v>12.31</v>
      </c>
      <c r="O35" s="134">
        <v>2.2000000000000002</v>
      </c>
      <c r="P35" s="134">
        <v>12.53</v>
      </c>
      <c r="Q35" s="134">
        <v>2.3199999999999998</v>
      </c>
      <c r="R35" s="134">
        <v>13.06</v>
      </c>
      <c r="S35" s="134"/>
      <c r="T35" s="134"/>
      <c r="U35" s="123"/>
      <c r="V35" s="295" t="s">
        <v>1037</v>
      </c>
      <c r="W35" s="124"/>
      <c r="X35" s="167"/>
      <c r="Z35" t="str">
        <f t="shared" si="0"/>
        <v/>
      </c>
      <c r="AA35" t="str">
        <f t="shared" si="1"/>
        <v/>
      </c>
    </row>
    <row r="36" spans="1:27" ht="26.1" customHeight="1">
      <c r="A36" s="13"/>
      <c r="B36" s="18"/>
      <c r="C36" s="265" t="s">
        <v>105</v>
      </c>
      <c r="D36" s="14" t="s">
        <v>493</v>
      </c>
      <c r="E36" s="133">
        <v>20.46</v>
      </c>
      <c r="F36" s="134">
        <v>14.72</v>
      </c>
      <c r="G36" s="133">
        <v>21.68</v>
      </c>
      <c r="H36" s="134">
        <v>14.76</v>
      </c>
      <c r="I36" s="134">
        <v>20.350000000000001</v>
      </c>
      <c r="J36" s="134">
        <v>13.93</v>
      </c>
      <c r="K36" s="134">
        <v>19.93</v>
      </c>
      <c r="L36" s="134">
        <v>13.93</v>
      </c>
      <c r="M36" s="134">
        <v>20.34</v>
      </c>
      <c r="N36" s="134">
        <v>14.5</v>
      </c>
      <c r="O36" s="134">
        <v>19.920000000000002</v>
      </c>
      <c r="P36" s="134">
        <v>14.43</v>
      </c>
      <c r="Q36" s="134">
        <v>20.07</v>
      </c>
      <c r="R36" s="134" t="s">
        <v>106</v>
      </c>
      <c r="S36" s="134"/>
      <c r="T36" s="134"/>
      <c r="U36" s="123"/>
      <c r="V36" s="295" t="s">
        <v>1038</v>
      </c>
      <c r="W36" s="124"/>
      <c r="X36" s="167"/>
      <c r="Z36" t="str">
        <f t="shared" si="0"/>
        <v/>
      </c>
      <c r="AA36" t="str">
        <f t="shared" si="1"/>
        <v/>
      </c>
    </row>
    <row r="37" spans="1:27" ht="26.1" customHeight="1">
      <c r="A37" s="13"/>
      <c r="B37" s="18"/>
      <c r="C37" s="265" t="s">
        <v>107</v>
      </c>
      <c r="D37" s="14" t="s">
        <v>493</v>
      </c>
      <c r="E37" s="133">
        <v>2.14</v>
      </c>
      <c r="F37" s="134">
        <v>6.53</v>
      </c>
      <c r="G37" s="133">
        <v>2.4500000000000002</v>
      </c>
      <c r="H37" s="134">
        <v>6.27</v>
      </c>
      <c r="I37" s="134">
        <v>2.46</v>
      </c>
      <c r="J37" s="134">
        <v>6.07</v>
      </c>
      <c r="K37" s="134">
        <v>2.58</v>
      </c>
      <c r="L37" s="134">
        <v>6.01</v>
      </c>
      <c r="M37" s="134">
        <v>2.56</v>
      </c>
      <c r="N37" s="134">
        <v>6.29</v>
      </c>
      <c r="O37" s="134">
        <v>2.5299999999999998</v>
      </c>
      <c r="P37" s="134">
        <v>5.93</v>
      </c>
      <c r="Q37" s="134">
        <v>2.4900000000000002</v>
      </c>
      <c r="R37" s="134">
        <v>5.92</v>
      </c>
      <c r="S37" s="134"/>
      <c r="T37" s="134"/>
      <c r="U37" s="123"/>
      <c r="V37" s="295" t="s">
        <v>1039</v>
      </c>
      <c r="W37" s="124"/>
      <c r="X37" s="167"/>
      <c r="Z37" t="str">
        <f t="shared" si="0"/>
        <v/>
      </c>
      <c r="AA37" t="str">
        <f t="shared" si="1"/>
        <v/>
      </c>
    </row>
    <row r="38" spans="1:27" ht="26.1" customHeight="1">
      <c r="A38" s="13"/>
      <c r="B38" s="18"/>
      <c r="C38" s="265" t="s">
        <v>108</v>
      </c>
      <c r="D38" s="14" t="s">
        <v>493</v>
      </c>
      <c r="E38" s="133">
        <v>9.9600000000000009</v>
      </c>
      <c r="F38" s="134">
        <v>5.28</v>
      </c>
      <c r="G38" s="133">
        <v>11.19</v>
      </c>
      <c r="H38" s="134">
        <v>6.13</v>
      </c>
      <c r="I38" s="134">
        <v>10.88</v>
      </c>
      <c r="J38" s="134">
        <v>6.07</v>
      </c>
      <c r="K38" s="134">
        <v>10.31</v>
      </c>
      <c r="L38" s="134">
        <v>5.87</v>
      </c>
      <c r="M38" s="134">
        <v>10.43</v>
      </c>
      <c r="N38" s="134">
        <v>6.43</v>
      </c>
      <c r="O38" s="134">
        <v>10.98</v>
      </c>
      <c r="P38" s="134">
        <v>6.2</v>
      </c>
      <c r="Q38" s="134">
        <v>11.28</v>
      </c>
      <c r="R38" s="134">
        <v>6.19</v>
      </c>
      <c r="S38" s="134"/>
      <c r="T38" s="134"/>
      <c r="U38" s="123"/>
      <c r="V38" s="295" t="s">
        <v>1040</v>
      </c>
      <c r="W38" s="124"/>
      <c r="X38" s="167"/>
      <c r="Z38" t="str">
        <f t="shared" si="0"/>
        <v/>
      </c>
      <c r="AA38" t="str">
        <f t="shared" si="1"/>
        <v/>
      </c>
    </row>
    <row r="39" spans="1:27" ht="26.1" customHeight="1">
      <c r="A39" s="13"/>
      <c r="B39" s="18"/>
      <c r="C39" s="265" t="s">
        <v>109</v>
      </c>
      <c r="D39" s="14" t="s">
        <v>493</v>
      </c>
      <c r="E39" s="133">
        <v>1.25</v>
      </c>
      <c r="F39" s="134">
        <v>1.39</v>
      </c>
      <c r="G39" s="133">
        <v>1.05</v>
      </c>
      <c r="H39" s="134">
        <v>1.1100000000000001</v>
      </c>
      <c r="I39" s="134">
        <v>1.23</v>
      </c>
      <c r="J39" s="134">
        <v>1.24</v>
      </c>
      <c r="K39" s="134">
        <v>1.2</v>
      </c>
      <c r="L39" s="134">
        <v>1.5</v>
      </c>
      <c r="M39" s="134">
        <v>1.37</v>
      </c>
      <c r="N39" s="134">
        <v>1.5</v>
      </c>
      <c r="O39" s="134">
        <v>1.52</v>
      </c>
      <c r="P39" s="134">
        <v>1.62</v>
      </c>
      <c r="Q39" s="134">
        <v>1.49</v>
      </c>
      <c r="R39" s="134">
        <v>1.88</v>
      </c>
      <c r="S39" s="134"/>
      <c r="T39" s="134"/>
      <c r="U39" s="123"/>
      <c r="V39" s="295" t="s">
        <v>1041</v>
      </c>
      <c r="W39" s="124"/>
      <c r="X39" s="167"/>
      <c r="Z39" t="str">
        <f t="shared" si="0"/>
        <v/>
      </c>
      <c r="AA39" t="str">
        <f t="shared" si="1"/>
        <v/>
      </c>
    </row>
    <row r="40" spans="1:27" ht="26.1" customHeight="1">
      <c r="A40" s="13"/>
      <c r="B40" s="18"/>
      <c r="C40" s="265" t="s">
        <v>110</v>
      </c>
      <c r="D40" s="14" t="s">
        <v>493</v>
      </c>
      <c r="E40" s="133">
        <v>5.34</v>
      </c>
      <c r="F40" s="134">
        <v>2.2200000000000002</v>
      </c>
      <c r="G40" s="133">
        <v>4.9000000000000004</v>
      </c>
      <c r="H40" s="134">
        <v>2.23</v>
      </c>
      <c r="I40" s="134">
        <v>5.09</v>
      </c>
      <c r="J40" s="134">
        <v>1.93</v>
      </c>
      <c r="K40" s="134">
        <v>4.9800000000000004</v>
      </c>
      <c r="L40" s="134">
        <v>2.0499999999999998</v>
      </c>
      <c r="M40" s="134">
        <v>4.62</v>
      </c>
      <c r="N40" s="134">
        <v>2.33</v>
      </c>
      <c r="O40" s="134">
        <v>4.3899999999999997</v>
      </c>
      <c r="P40" s="134">
        <v>2.29</v>
      </c>
      <c r="Q40" s="238">
        <v>4.9800000000000004</v>
      </c>
      <c r="R40" s="134">
        <v>2.15</v>
      </c>
      <c r="S40" s="238"/>
      <c r="T40" s="134"/>
      <c r="U40" s="123"/>
      <c r="V40" s="295" t="s">
        <v>1042</v>
      </c>
      <c r="W40" s="124"/>
      <c r="X40" s="167"/>
      <c r="Z40" t="str">
        <f t="shared" si="0"/>
        <v/>
      </c>
      <c r="AA40" t="str">
        <f t="shared" si="1"/>
        <v/>
      </c>
    </row>
    <row r="41" spans="1:27" ht="26.1" customHeight="1">
      <c r="A41" s="13"/>
      <c r="B41" s="18"/>
      <c r="C41" s="265" t="s">
        <v>111</v>
      </c>
      <c r="D41" s="14" t="s">
        <v>493</v>
      </c>
      <c r="E41" s="133">
        <v>0.36</v>
      </c>
      <c r="F41" s="134">
        <v>0.69</v>
      </c>
      <c r="G41" s="133">
        <v>0.52</v>
      </c>
      <c r="H41" s="134">
        <v>0.84</v>
      </c>
      <c r="I41" s="134">
        <v>0.53</v>
      </c>
      <c r="J41" s="134">
        <v>0.83</v>
      </c>
      <c r="K41" s="134">
        <v>0.69</v>
      </c>
      <c r="L41" s="134">
        <v>0.68</v>
      </c>
      <c r="M41" s="134">
        <v>0.85</v>
      </c>
      <c r="N41" s="134">
        <v>0.68</v>
      </c>
      <c r="O41" s="134">
        <v>0.68</v>
      </c>
      <c r="P41" s="134">
        <v>0.67</v>
      </c>
      <c r="Q41" s="134" t="s">
        <v>292</v>
      </c>
      <c r="R41" s="134">
        <v>0.67</v>
      </c>
      <c r="S41" s="134"/>
      <c r="T41" s="134"/>
      <c r="U41" s="123"/>
      <c r="V41" s="295" t="s">
        <v>1043</v>
      </c>
      <c r="W41" s="124"/>
      <c r="X41" s="167"/>
      <c r="Z41" t="str">
        <f t="shared" si="0"/>
        <v/>
      </c>
      <c r="AA41" t="str">
        <f t="shared" si="1"/>
        <v/>
      </c>
    </row>
    <row r="42" spans="1:27" ht="26.1" customHeight="1">
      <c r="A42" s="13"/>
      <c r="B42" s="18"/>
      <c r="C42" s="265" t="s">
        <v>112</v>
      </c>
      <c r="D42" s="14" t="s">
        <v>493</v>
      </c>
      <c r="E42" s="133">
        <v>2.4900000000000002</v>
      </c>
      <c r="F42" s="134">
        <v>1.81</v>
      </c>
      <c r="G42" s="133">
        <v>2.8</v>
      </c>
      <c r="H42" s="134">
        <v>2.09</v>
      </c>
      <c r="I42" s="134">
        <v>2.81</v>
      </c>
      <c r="J42" s="134">
        <v>2.34</v>
      </c>
      <c r="K42" s="134">
        <v>3.09</v>
      </c>
      <c r="L42" s="134">
        <v>2.0499999999999998</v>
      </c>
      <c r="M42" s="134">
        <v>3.08</v>
      </c>
      <c r="N42" s="134">
        <v>2.19</v>
      </c>
      <c r="O42" s="134">
        <v>3.04</v>
      </c>
      <c r="P42" s="134">
        <v>2.16</v>
      </c>
      <c r="Q42" s="134">
        <v>2.99</v>
      </c>
      <c r="R42" s="134">
        <v>1.88</v>
      </c>
      <c r="S42" s="134"/>
      <c r="T42" s="134"/>
      <c r="U42" s="123"/>
      <c r="V42" s="295" t="s">
        <v>1044</v>
      </c>
      <c r="W42" s="124"/>
      <c r="X42" s="167"/>
      <c r="Z42" t="str">
        <f t="shared" si="0"/>
        <v/>
      </c>
      <c r="AA42" t="str">
        <f t="shared" si="1"/>
        <v/>
      </c>
    </row>
    <row r="43" spans="1:27" ht="26.1" customHeight="1">
      <c r="A43" s="13"/>
      <c r="B43" s="18"/>
      <c r="C43" s="265" t="s">
        <v>113</v>
      </c>
      <c r="D43" s="14" t="s">
        <v>493</v>
      </c>
      <c r="E43" s="133">
        <v>2.85</v>
      </c>
      <c r="F43" s="134">
        <v>2.5</v>
      </c>
      <c r="G43" s="133">
        <v>2.8</v>
      </c>
      <c r="H43" s="134">
        <v>2.65</v>
      </c>
      <c r="I43" s="134">
        <v>3.1578947368421053</v>
      </c>
      <c r="J43" s="134">
        <v>2.62</v>
      </c>
      <c r="K43" s="134">
        <v>3.09</v>
      </c>
      <c r="L43" s="134">
        <v>2.73</v>
      </c>
      <c r="M43" s="134">
        <v>2.91</v>
      </c>
      <c r="N43" s="134">
        <v>2.74</v>
      </c>
      <c r="O43" s="134">
        <v>2.7</v>
      </c>
      <c r="P43" s="134">
        <v>2.83</v>
      </c>
      <c r="Q43" s="349">
        <v>2.82</v>
      </c>
      <c r="R43" s="349">
        <v>2.83</v>
      </c>
      <c r="S43" s="349"/>
      <c r="T43" s="349"/>
      <c r="U43" s="123"/>
      <c r="V43" s="295" t="s">
        <v>1045</v>
      </c>
      <c r="W43" s="124"/>
      <c r="X43" s="167"/>
      <c r="Z43" t="str">
        <f t="shared" si="0"/>
        <v/>
      </c>
      <c r="AA43" t="str">
        <f t="shared" si="1"/>
        <v/>
      </c>
    </row>
    <row r="44" spans="1:27" ht="26.1" customHeight="1">
      <c r="A44" s="13"/>
      <c r="B44" s="18"/>
      <c r="C44" s="265" t="s">
        <v>114</v>
      </c>
      <c r="D44" s="14" t="s">
        <v>493</v>
      </c>
      <c r="E44" s="133">
        <v>3.02</v>
      </c>
      <c r="F44" s="134">
        <v>3.89</v>
      </c>
      <c r="G44" s="133">
        <v>3.15</v>
      </c>
      <c r="H44" s="134">
        <v>3.34</v>
      </c>
      <c r="I44" s="134">
        <v>3.51</v>
      </c>
      <c r="J44" s="134">
        <v>3.31</v>
      </c>
      <c r="K44" s="134">
        <v>3.26</v>
      </c>
      <c r="L44" s="134">
        <v>3.42</v>
      </c>
      <c r="M44" s="134">
        <v>3.25</v>
      </c>
      <c r="N44" s="134">
        <v>3.01</v>
      </c>
      <c r="O44" s="134">
        <v>3.72</v>
      </c>
      <c r="P44" s="134">
        <v>3.1</v>
      </c>
      <c r="Q44" s="134">
        <v>3.48</v>
      </c>
      <c r="R44" s="134" t="s">
        <v>293</v>
      </c>
      <c r="S44" s="134"/>
      <c r="T44" s="134"/>
      <c r="U44" s="123"/>
      <c r="V44" s="295" t="s">
        <v>1046</v>
      </c>
      <c r="W44" s="124"/>
      <c r="X44" s="167"/>
      <c r="Z44" t="str">
        <f t="shared" si="0"/>
        <v/>
      </c>
      <c r="AA44" t="str">
        <f t="shared" si="1"/>
        <v/>
      </c>
    </row>
    <row r="45" spans="1:27" ht="26.1" customHeight="1">
      <c r="A45" s="13"/>
      <c r="B45" s="18"/>
      <c r="C45" s="265" t="s">
        <v>116</v>
      </c>
      <c r="D45" s="14" t="s">
        <v>493</v>
      </c>
      <c r="E45" s="133">
        <v>10.32</v>
      </c>
      <c r="F45" s="134">
        <v>2.92</v>
      </c>
      <c r="G45" s="133">
        <v>9.09</v>
      </c>
      <c r="H45" s="134">
        <v>2.65</v>
      </c>
      <c r="I45" s="134">
        <v>9.82</v>
      </c>
      <c r="J45" s="134">
        <v>2.76</v>
      </c>
      <c r="K45" s="134">
        <v>10.49</v>
      </c>
      <c r="L45" s="134">
        <v>3.02</v>
      </c>
      <c r="M45" s="134">
        <v>10.26</v>
      </c>
      <c r="N45" s="134">
        <v>2.61</v>
      </c>
      <c r="O45" s="134">
        <v>9.6300000000000008</v>
      </c>
      <c r="P45" s="134">
        <v>2.56</v>
      </c>
      <c r="Q45" s="134">
        <v>9.2899999999999991</v>
      </c>
      <c r="R45" s="134">
        <v>2.69</v>
      </c>
      <c r="S45" s="134"/>
      <c r="T45" s="134"/>
      <c r="U45" s="123"/>
      <c r="V45" s="295" t="s">
        <v>1047</v>
      </c>
      <c r="W45" s="124"/>
      <c r="X45" s="167"/>
      <c r="Z45" t="str">
        <f t="shared" si="0"/>
        <v/>
      </c>
      <c r="AA45" t="str">
        <f t="shared" si="1"/>
        <v/>
      </c>
    </row>
    <row r="46" spans="1:27" ht="26.1" customHeight="1">
      <c r="A46" s="13"/>
      <c r="B46" s="18"/>
      <c r="C46" s="265" t="s">
        <v>117</v>
      </c>
      <c r="D46" s="14" t="s">
        <v>493</v>
      </c>
      <c r="E46" s="133">
        <v>8.7200000000000006</v>
      </c>
      <c r="F46" s="134">
        <v>1.81</v>
      </c>
      <c r="G46" s="133">
        <v>8.74</v>
      </c>
      <c r="H46" s="134">
        <v>1.67</v>
      </c>
      <c r="I46" s="134">
        <v>9.11</v>
      </c>
      <c r="J46" s="134">
        <v>1.79</v>
      </c>
      <c r="K46" s="134">
        <v>8.76</v>
      </c>
      <c r="L46" s="134">
        <v>1.91</v>
      </c>
      <c r="M46" s="134">
        <v>8.0299999999999994</v>
      </c>
      <c r="N46" s="134">
        <v>1.64</v>
      </c>
      <c r="O46" s="134">
        <v>7.94</v>
      </c>
      <c r="P46" s="134">
        <v>1.75</v>
      </c>
      <c r="Q46" s="134">
        <v>8.2899999999999991</v>
      </c>
      <c r="R46" s="134">
        <v>1.88</v>
      </c>
      <c r="S46" s="134"/>
      <c r="T46" s="134"/>
      <c r="U46" s="123"/>
      <c r="V46" s="295" t="s">
        <v>1048</v>
      </c>
      <c r="W46" s="124"/>
      <c r="X46" s="167"/>
      <c r="Z46" t="str">
        <f t="shared" si="0"/>
        <v/>
      </c>
      <c r="AA46" t="str">
        <f t="shared" si="1"/>
        <v/>
      </c>
    </row>
    <row r="47" spans="1:27" ht="26.1" customHeight="1">
      <c r="A47" s="13"/>
      <c r="B47" s="18"/>
      <c r="C47" s="265" t="s">
        <v>118</v>
      </c>
      <c r="D47" s="14" t="s">
        <v>493</v>
      </c>
      <c r="E47" s="133">
        <v>1.07</v>
      </c>
      <c r="F47" s="134">
        <v>0.69</v>
      </c>
      <c r="G47" s="133">
        <v>1.05</v>
      </c>
      <c r="H47" s="134">
        <v>0.7</v>
      </c>
      <c r="I47" s="134">
        <v>0.88</v>
      </c>
      <c r="J47" s="134">
        <v>0.55000000000000004</v>
      </c>
      <c r="K47" s="134">
        <v>1.03</v>
      </c>
      <c r="L47" s="134">
        <v>0.68</v>
      </c>
      <c r="M47" s="134">
        <v>0.85</v>
      </c>
      <c r="N47" s="134">
        <v>0.82</v>
      </c>
      <c r="O47" s="134">
        <v>0.84</v>
      </c>
      <c r="P47" s="134">
        <v>0.67</v>
      </c>
      <c r="Q47" s="134">
        <v>1.1599999999999999</v>
      </c>
      <c r="R47" s="134">
        <v>0.81</v>
      </c>
      <c r="S47" s="134"/>
      <c r="T47" s="134"/>
      <c r="U47" s="123"/>
      <c r="V47" s="295" t="s">
        <v>1049</v>
      </c>
      <c r="W47" s="124"/>
      <c r="X47" s="167"/>
      <c r="Z47" t="str">
        <f t="shared" si="0"/>
        <v/>
      </c>
      <c r="AA47" t="str">
        <f t="shared" si="1"/>
        <v/>
      </c>
    </row>
    <row r="48" spans="1:27" ht="26.1" customHeight="1">
      <c r="A48" s="13"/>
      <c r="B48" s="18"/>
      <c r="C48" s="265" t="s">
        <v>119</v>
      </c>
      <c r="D48" s="14" t="s">
        <v>493</v>
      </c>
      <c r="E48" s="133">
        <v>6.57</v>
      </c>
      <c r="F48" s="134">
        <v>4.58</v>
      </c>
      <c r="G48" s="133">
        <v>6.46</v>
      </c>
      <c r="H48" s="134">
        <v>4.45</v>
      </c>
      <c r="I48" s="134">
        <v>5.6</v>
      </c>
      <c r="J48" s="134">
        <v>4.84</v>
      </c>
      <c r="K48" s="134">
        <v>6.02</v>
      </c>
      <c r="L48" s="134">
        <v>5.0599999999999996</v>
      </c>
      <c r="M48" s="134">
        <v>6.5</v>
      </c>
      <c r="N48" s="134">
        <v>5.07</v>
      </c>
      <c r="O48" s="134">
        <v>6.59</v>
      </c>
      <c r="P48" s="134">
        <v>5.12</v>
      </c>
      <c r="Q48" s="134">
        <v>5.79</v>
      </c>
      <c r="R48" s="134">
        <v>4.8600000000000003</v>
      </c>
      <c r="S48" s="134"/>
      <c r="T48" s="134"/>
      <c r="U48" s="123"/>
      <c r="V48" s="295" t="s">
        <v>1050</v>
      </c>
      <c r="W48" s="124"/>
      <c r="X48" s="167"/>
      <c r="Z48" t="str">
        <f t="shared" si="0"/>
        <v/>
      </c>
      <c r="AA48" t="str">
        <f t="shared" si="1"/>
        <v/>
      </c>
    </row>
    <row r="49" spans="1:27">
      <c r="A49" s="13">
        <v>91</v>
      </c>
      <c r="B49" s="283" t="s">
        <v>507</v>
      </c>
      <c r="C49" s="285"/>
      <c r="D49" s="14"/>
      <c r="E49" s="135"/>
      <c r="F49" s="131"/>
      <c r="G49" s="135"/>
      <c r="H49" s="131"/>
      <c r="I49" s="131"/>
      <c r="J49" s="131"/>
      <c r="K49" s="349"/>
      <c r="L49" s="349"/>
      <c r="M49" s="349"/>
      <c r="N49" s="349"/>
      <c r="O49" s="349"/>
      <c r="P49" s="349"/>
      <c r="Q49" s="349"/>
      <c r="R49" s="349"/>
      <c r="S49" s="349"/>
      <c r="T49" s="349"/>
      <c r="U49" s="123"/>
      <c r="V49" s="295"/>
      <c r="W49" s="124" t="s">
        <v>90</v>
      </c>
      <c r="X49" s="167"/>
      <c r="Z49" t="str">
        <f t="shared" si="0"/>
        <v/>
      </c>
      <c r="AA49" t="str">
        <f t="shared" si="1"/>
        <v/>
      </c>
    </row>
    <row r="50" spans="1:27" ht="24.95" customHeight="1">
      <c r="A50" s="13"/>
      <c r="B50" s="18"/>
      <c r="C50" s="263" t="s">
        <v>508</v>
      </c>
      <c r="D50" s="14" t="s">
        <v>493</v>
      </c>
      <c r="E50" s="133">
        <v>1.37</v>
      </c>
      <c r="F50" s="134">
        <v>4.29</v>
      </c>
      <c r="G50" s="133">
        <v>1.22</v>
      </c>
      <c r="H50" s="134">
        <v>4.03</v>
      </c>
      <c r="I50" s="134">
        <v>1.05</v>
      </c>
      <c r="J50" s="134">
        <v>3.43</v>
      </c>
      <c r="K50" s="134">
        <v>1.03</v>
      </c>
      <c r="L50" s="134">
        <v>3.48</v>
      </c>
      <c r="M50" s="134">
        <v>1.37</v>
      </c>
      <c r="N50" s="134">
        <v>3.14</v>
      </c>
      <c r="O50" s="134">
        <v>1.35</v>
      </c>
      <c r="P50" s="134">
        <v>3.36</v>
      </c>
      <c r="Q50" s="134" t="s">
        <v>115</v>
      </c>
      <c r="R50" s="134">
        <v>3.23</v>
      </c>
      <c r="S50" s="134"/>
      <c r="T50" s="134"/>
      <c r="U50" s="123"/>
      <c r="V50" s="295" t="s">
        <v>1051</v>
      </c>
      <c r="W50" s="124"/>
      <c r="X50" s="167"/>
      <c r="Z50" t="str">
        <f t="shared" si="0"/>
        <v/>
      </c>
      <c r="AA50" t="str">
        <f t="shared" si="1"/>
        <v/>
      </c>
    </row>
    <row r="51" spans="1:27" ht="24.95" customHeight="1">
      <c r="A51" s="13"/>
      <c r="B51" s="18"/>
      <c r="C51" s="263" t="s">
        <v>509</v>
      </c>
      <c r="D51" s="14" t="s">
        <v>18</v>
      </c>
      <c r="E51" s="133">
        <v>13.91</v>
      </c>
      <c r="F51" s="134">
        <v>9.57</v>
      </c>
      <c r="G51" s="133">
        <v>13.74</v>
      </c>
      <c r="H51" s="134">
        <v>9.32</v>
      </c>
      <c r="I51" s="134">
        <v>14.63</v>
      </c>
      <c r="J51" s="134">
        <v>10.029999999999999</v>
      </c>
      <c r="K51" s="134">
        <v>15.27</v>
      </c>
      <c r="L51" s="134">
        <v>9.67</v>
      </c>
      <c r="M51" s="134">
        <v>14.87</v>
      </c>
      <c r="N51" s="134">
        <v>9.41</v>
      </c>
      <c r="O51" s="134">
        <v>13.85</v>
      </c>
      <c r="P51" s="134">
        <v>9.68</v>
      </c>
      <c r="Q51" s="134">
        <v>13.12</v>
      </c>
      <c r="R51" s="134">
        <v>9.56</v>
      </c>
      <c r="S51" s="134"/>
      <c r="T51" s="134"/>
      <c r="U51" s="123"/>
      <c r="V51" s="295" t="s">
        <v>1052</v>
      </c>
      <c r="W51" s="124"/>
      <c r="X51" s="167"/>
      <c r="Z51" t="str">
        <f t="shared" si="0"/>
        <v/>
      </c>
      <c r="AA51" t="str">
        <f t="shared" si="1"/>
        <v/>
      </c>
    </row>
    <row r="52" spans="1:27" ht="24.95" customHeight="1">
      <c r="A52" s="13"/>
      <c r="B52" s="18"/>
      <c r="C52" s="263" t="s">
        <v>510</v>
      </c>
      <c r="D52" s="14" t="s">
        <v>493</v>
      </c>
      <c r="E52" s="133">
        <v>15.46</v>
      </c>
      <c r="F52" s="134">
        <v>18.690000000000001</v>
      </c>
      <c r="G52" s="133">
        <v>15.3</v>
      </c>
      <c r="H52" s="134">
        <v>18.22</v>
      </c>
      <c r="I52" s="134">
        <v>15.33</v>
      </c>
      <c r="J52" s="134">
        <v>17.579999999999998</v>
      </c>
      <c r="K52" s="134">
        <v>14.92</v>
      </c>
      <c r="L52" s="134">
        <v>16.739999999999998</v>
      </c>
      <c r="M52" s="134">
        <v>14.19</v>
      </c>
      <c r="N52" s="134">
        <v>16.64</v>
      </c>
      <c r="O52" s="134">
        <v>13.51</v>
      </c>
      <c r="P52" s="134">
        <v>16.670000000000002</v>
      </c>
      <c r="Q52" s="134">
        <v>14.45</v>
      </c>
      <c r="R52" s="134">
        <v>15.75</v>
      </c>
      <c r="S52" s="134"/>
      <c r="T52" s="134"/>
      <c r="U52" s="123"/>
      <c r="V52" s="295" t="s">
        <v>1053</v>
      </c>
      <c r="W52" s="124"/>
      <c r="X52" s="167"/>
      <c r="Z52" t="str">
        <f t="shared" si="0"/>
        <v/>
      </c>
      <c r="AA52" t="str">
        <f t="shared" si="1"/>
        <v/>
      </c>
    </row>
    <row r="53" spans="1:27" ht="24.95" customHeight="1">
      <c r="A53" s="13"/>
      <c r="B53" s="18"/>
      <c r="C53" s="263" t="s">
        <v>511</v>
      </c>
      <c r="D53" s="14" t="s">
        <v>493</v>
      </c>
      <c r="E53" s="133">
        <v>20.58</v>
      </c>
      <c r="F53" s="134">
        <v>4.2300000000000004</v>
      </c>
      <c r="G53" s="133">
        <v>20.7</v>
      </c>
      <c r="H53" s="134">
        <v>4.45</v>
      </c>
      <c r="I53" s="134">
        <v>22.47</v>
      </c>
      <c r="J53" s="134">
        <v>4.8099999999999996</v>
      </c>
      <c r="K53" s="134">
        <v>22.81</v>
      </c>
      <c r="L53" s="134">
        <v>4.95</v>
      </c>
      <c r="M53" s="134">
        <v>22.74</v>
      </c>
      <c r="N53" s="134">
        <v>5.18</v>
      </c>
      <c r="O53" s="134">
        <v>23.14</v>
      </c>
      <c r="P53" s="134">
        <v>4.97</v>
      </c>
      <c r="Q53" s="134">
        <v>23.59</v>
      </c>
      <c r="R53" s="134">
        <v>5.25</v>
      </c>
      <c r="S53" s="134"/>
      <c r="T53" s="134"/>
      <c r="U53" s="123"/>
      <c r="V53" s="295" t="s">
        <v>1054</v>
      </c>
      <c r="W53" s="124"/>
      <c r="X53" s="167"/>
      <c r="Z53" t="str">
        <f t="shared" si="0"/>
        <v/>
      </c>
      <c r="AA53" t="str">
        <f t="shared" si="1"/>
        <v/>
      </c>
    </row>
    <row r="54" spans="1:27" ht="24.95" customHeight="1">
      <c r="A54" s="13"/>
      <c r="B54" s="18"/>
      <c r="C54" s="263" t="s">
        <v>512</v>
      </c>
      <c r="D54" s="14" t="s">
        <v>493</v>
      </c>
      <c r="E54" s="133">
        <v>27.16</v>
      </c>
      <c r="F54" s="134">
        <v>15.81</v>
      </c>
      <c r="G54" s="133">
        <v>28.17</v>
      </c>
      <c r="H54" s="134">
        <v>16.13</v>
      </c>
      <c r="I54" s="134">
        <v>26.66</v>
      </c>
      <c r="J54" s="134">
        <v>16.21</v>
      </c>
      <c r="K54" s="134">
        <v>26.24</v>
      </c>
      <c r="L54" s="134">
        <v>16.37</v>
      </c>
      <c r="M54" s="134">
        <v>27.17</v>
      </c>
      <c r="N54" s="134">
        <v>17.2</v>
      </c>
      <c r="O54" s="134">
        <v>28.04</v>
      </c>
      <c r="P54" s="134">
        <v>16.940000000000001</v>
      </c>
      <c r="Q54" s="134">
        <v>27.91</v>
      </c>
      <c r="R54" s="134">
        <v>17.23</v>
      </c>
      <c r="S54" s="134"/>
      <c r="T54" s="134"/>
      <c r="U54" s="123"/>
      <c r="V54" s="295" t="s">
        <v>1055</v>
      </c>
      <c r="W54" s="124"/>
      <c r="X54" s="167"/>
      <c r="Z54" t="str">
        <f t="shared" si="0"/>
        <v/>
      </c>
      <c r="AA54" t="str">
        <f t="shared" si="1"/>
        <v/>
      </c>
    </row>
    <row r="55" spans="1:27" ht="24.95" customHeight="1">
      <c r="A55" s="13"/>
      <c r="B55" s="18"/>
      <c r="C55" s="263" t="s">
        <v>513</v>
      </c>
      <c r="D55" s="14" t="s">
        <v>493</v>
      </c>
      <c r="E55" s="133">
        <v>1.69</v>
      </c>
      <c r="F55" s="134">
        <v>3.45</v>
      </c>
      <c r="G55" s="133">
        <v>1.57</v>
      </c>
      <c r="H55" s="134">
        <v>3.62</v>
      </c>
      <c r="I55" s="134">
        <v>1.74</v>
      </c>
      <c r="J55" s="134">
        <v>4.12</v>
      </c>
      <c r="K55" s="134">
        <v>1.72</v>
      </c>
      <c r="L55" s="134">
        <v>4.16</v>
      </c>
      <c r="M55" s="134">
        <v>1.71</v>
      </c>
      <c r="N55" s="134">
        <v>3.82</v>
      </c>
      <c r="O55" s="134">
        <v>1.86</v>
      </c>
      <c r="P55" s="134">
        <v>3.9</v>
      </c>
      <c r="Q55" s="134">
        <v>1.99</v>
      </c>
      <c r="R55" s="134">
        <v>4.3099999999999996</v>
      </c>
      <c r="S55" s="134"/>
      <c r="T55" s="134"/>
      <c r="U55" s="123"/>
      <c r="V55" s="295" t="s">
        <v>1056</v>
      </c>
      <c r="W55" s="124"/>
      <c r="X55" s="167"/>
      <c r="Z55" t="str">
        <f t="shared" si="0"/>
        <v/>
      </c>
      <c r="AA55" t="str">
        <f t="shared" si="1"/>
        <v/>
      </c>
    </row>
    <row r="56" spans="1:27" ht="24.95" customHeight="1">
      <c r="A56" s="13"/>
      <c r="B56" s="18"/>
      <c r="C56" s="263" t="s">
        <v>514</v>
      </c>
      <c r="D56" s="14" t="s">
        <v>493</v>
      </c>
      <c r="E56" s="133">
        <v>19.829999999999998</v>
      </c>
      <c r="F56" s="134">
        <v>43.96</v>
      </c>
      <c r="G56" s="133">
        <v>19.3</v>
      </c>
      <c r="H56" s="134">
        <v>44.23</v>
      </c>
      <c r="I56" s="134">
        <v>18.12</v>
      </c>
      <c r="J56" s="134">
        <v>43.82</v>
      </c>
      <c r="K56" s="134">
        <v>18.010000000000002</v>
      </c>
      <c r="L56" s="134">
        <v>44.63</v>
      </c>
      <c r="M56" s="134">
        <v>17.95</v>
      </c>
      <c r="N56" s="134">
        <v>44.61</v>
      </c>
      <c r="O56" s="134">
        <v>18.25</v>
      </c>
      <c r="P56" s="134">
        <v>44.48</v>
      </c>
      <c r="Q56" s="134">
        <v>17.440000000000001</v>
      </c>
      <c r="R56" s="134">
        <v>44.67</v>
      </c>
      <c r="S56" s="134"/>
      <c r="T56" s="134"/>
      <c r="U56" s="123"/>
      <c r="V56" s="295" t="s">
        <v>1057</v>
      </c>
      <c r="W56" s="136"/>
      <c r="X56" s="167"/>
      <c r="Z56" t="str">
        <f t="shared" si="0"/>
        <v/>
      </c>
      <c r="AA56" t="str">
        <f t="shared" si="1"/>
        <v/>
      </c>
    </row>
    <row r="57" spans="1:27">
      <c r="A57" s="13">
        <v>92</v>
      </c>
      <c r="B57" s="283" t="s">
        <v>515</v>
      </c>
      <c r="C57" s="285"/>
      <c r="D57" s="14"/>
      <c r="E57" s="135"/>
      <c r="F57" s="131"/>
      <c r="G57" s="135"/>
      <c r="H57" s="131"/>
      <c r="I57" s="131"/>
      <c r="J57" s="131"/>
      <c r="K57" s="349"/>
      <c r="L57" s="349"/>
      <c r="M57" s="349"/>
      <c r="N57" s="349"/>
      <c r="O57" s="349"/>
      <c r="P57" s="349"/>
      <c r="Q57" s="349"/>
      <c r="R57" s="349"/>
      <c r="S57" s="349"/>
      <c r="T57" s="349"/>
      <c r="U57" s="123"/>
      <c r="V57" s="295"/>
      <c r="W57" s="124" t="s">
        <v>90</v>
      </c>
      <c r="X57" s="167"/>
      <c r="Z57" t="str">
        <f t="shared" si="0"/>
        <v/>
      </c>
      <c r="AA57" t="str">
        <f t="shared" si="1"/>
        <v/>
      </c>
    </row>
    <row r="58" spans="1:27" ht="24.95" customHeight="1">
      <c r="A58" s="13"/>
      <c r="B58" s="18"/>
      <c r="C58" s="263" t="s">
        <v>516</v>
      </c>
      <c r="D58" s="14" t="s">
        <v>493</v>
      </c>
      <c r="E58" s="133">
        <v>1.73</v>
      </c>
      <c r="F58" s="134">
        <v>5.97</v>
      </c>
      <c r="G58" s="133">
        <v>1.91</v>
      </c>
      <c r="H58" s="134">
        <v>5.98</v>
      </c>
      <c r="I58" s="134">
        <v>1.75</v>
      </c>
      <c r="J58" s="134">
        <v>5.77</v>
      </c>
      <c r="K58" s="134">
        <v>1.92</v>
      </c>
      <c r="L58" s="134">
        <v>5.72</v>
      </c>
      <c r="M58" s="134">
        <v>2.2200000000000002</v>
      </c>
      <c r="N58" s="134">
        <v>5.46</v>
      </c>
      <c r="O58" s="134">
        <v>2.0299999999999998</v>
      </c>
      <c r="P58" s="134">
        <v>5.26</v>
      </c>
      <c r="Q58" s="134">
        <v>1.82</v>
      </c>
      <c r="R58" s="134">
        <v>5.1100000000000003</v>
      </c>
      <c r="S58" s="134"/>
      <c r="T58" s="134"/>
      <c r="U58" s="123"/>
      <c r="V58" s="295" t="s">
        <v>1058</v>
      </c>
      <c r="W58" s="124"/>
      <c r="X58" s="167"/>
      <c r="Z58" t="str">
        <f t="shared" si="0"/>
        <v/>
      </c>
      <c r="AA58" t="str">
        <f t="shared" si="1"/>
        <v/>
      </c>
    </row>
    <row r="59" spans="1:27" ht="24.95" customHeight="1">
      <c r="A59" s="13"/>
      <c r="B59" s="18"/>
      <c r="C59" s="263" t="s">
        <v>517</v>
      </c>
      <c r="D59" s="14" t="s">
        <v>493</v>
      </c>
      <c r="E59" s="133">
        <v>9.16</v>
      </c>
      <c r="F59" s="134">
        <v>14.17</v>
      </c>
      <c r="G59" s="133">
        <v>9.2200000000000006</v>
      </c>
      <c r="H59" s="134">
        <v>15.02</v>
      </c>
      <c r="I59" s="134">
        <v>7.87</v>
      </c>
      <c r="J59" s="134">
        <v>14.01</v>
      </c>
      <c r="K59" s="134">
        <v>8.06</v>
      </c>
      <c r="L59" s="134">
        <v>14.17</v>
      </c>
      <c r="M59" s="134">
        <v>8.0299999999999994</v>
      </c>
      <c r="N59" s="134">
        <v>14.87</v>
      </c>
      <c r="O59" s="134">
        <v>7.77</v>
      </c>
      <c r="P59" s="134">
        <v>14.42</v>
      </c>
      <c r="Q59" s="134">
        <v>7.96</v>
      </c>
      <c r="R59" s="134">
        <v>14.54</v>
      </c>
      <c r="S59" s="134"/>
      <c r="T59" s="134"/>
      <c r="U59" s="123"/>
      <c r="V59" s="295" t="s">
        <v>1059</v>
      </c>
      <c r="W59" s="124"/>
      <c r="X59" s="395"/>
      <c r="Z59" t="str">
        <f t="shared" si="0"/>
        <v/>
      </c>
      <c r="AA59" t="str">
        <f t="shared" si="1"/>
        <v/>
      </c>
    </row>
    <row r="60" spans="1:27" ht="24.95" customHeight="1">
      <c r="A60" s="13"/>
      <c r="B60" s="18"/>
      <c r="C60" s="263" t="s">
        <v>518</v>
      </c>
      <c r="D60" s="14" t="s">
        <v>493</v>
      </c>
      <c r="E60" s="133">
        <v>69.55</v>
      </c>
      <c r="F60" s="134">
        <v>68.88</v>
      </c>
      <c r="G60" s="133">
        <v>70.09</v>
      </c>
      <c r="H60" s="134">
        <v>68.569999999999993</v>
      </c>
      <c r="I60" s="134">
        <v>70.8</v>
      </c>
      <c r="J60" s="134">
        <v>69.64</v>
      </c>
      <c r="K60" s="134">
        <v>71.06</v>
      </c>
      <c r="L60" s="134">
        <v>69.069999999999993</v>
      </c>
      <c r="M60" s="134">
        <v>70.61</v>
      </c>
      <c r="N60" s="134">
        <v>69.3</v>
      </c>
      <c r="O60" s="134">
        <v>70.61</v>
      </c>
      <c r="P60" s="134">
        <v>70.08</v>
      </c>
      <c r="Q60" s="134">
        <v>70.819999999999993</v>
      </c>
      <c r="R60" s="134">
        <v>69.989999999999995</v>
      </c>
      <c r="S60" s="134"/>
      <c r="T60" s="134"/>
      <c r="U60" s="123"/>
      <c r="V60" s="295" t="s">
        <v>1060</v>
      </c>
      <c r="W60" s="124"/>
      <c r="X60" s="395"/>
      <c r="Z60" t="str">
        <f t="shared" si="0"/>
        <v/>
      </c>
      <c r="AA60" t="str">
        <f t="shared" si="1"/>
        <v/>
      </c>
    </row>
    <row r="61" spans="1:27" ht="24.95" customHeight="1">
      <c r="A61" s="13"/>
      <c r="B61" s="18"/>
      <c r="C61" s="263" t="s">
        <v>519</v>
      </c>
      <c r="D61" s="14" t="s">
        <v>493</v>
      </c>
      <c r="E61" s="133">
        <v>11.65</v>
      </c>
      <c r="F61" s="134">
        <v>8.93</v>
      </c>
      <c r="G61" s="133">
        <v>10.78</v>
      </c>
      <c r="H61" s="134">
        <v>8.1999999999999993</v>
      </c>
      <c r="I61" s="134">
        <v>11.89</v>
      </c>
      <c r="J61" s="134">
        <v>8.11</v>
      </c>
      <c r="K61" s="134">
        <v>11.4</v>
      </c>
      <c r="L61" s="134">
        <v>8.31</v>
      </c>
      <c r="M61" s="134">
        <v>11.11</v>
      </c>
      <c r="N61" s="134">
        <v>7.64</v>
      </c>
      <c r="O61" s="134">
        <v>11.49</v>
      </c>
      <c r="P61" s="134">
        <v>7.68</v>
      </c>
      <c r="Q61" s="134">
        <v>11.44</v>
      </c>
      <c r="R61" s="134">
        <v>7.94</v>
      </c>
      <c r="S61" s="134"/>
      <c r="T61" s="134"/>
      <c r="U61" s="123"/>
      <c r="V61" s="295" t="s">
        <v>1061</v>
      </c>
      <c r="W61" s="124"/>
      <c r="X61" s="395"/>
      <c r="Z61" t="str">
        <f t="shared" si="0"/>
        <v/>
      </c>
      <c r="AA61" t="str">
        <f t="shared" si="1"/>
        <v/>
      </c>
    </row>
    <row r="62" spans="1:27" ht="24.95" customHeight="1">
      <c r="A62" s="13"/>
      <c r="B62" s="18"/>
      <c r="C62" s="263" t="s">
        <v>520</v>
      </c>
      <c r="D62" s="14" t="s">
        <v>493</v>
      </c>
      <c r="E62" s="133">
        <v>7.91</v>
      </c>
      <c r="F62" s="134">
        <v>2.0499999999999998</v>
      </c>
      <c r="G62" s="133">
        <v>8</v>
      </c>
      <c r="H62" s="134">
        <v>2.23</v>
      </c>
      <c r="I62" s="134">
        <v>7.69</v>
      </c>
      <c r="J62" s="134">
        <v>2.4700000000000002</v>
      </c>
      <c r="K62" s="134">
        <v>7.56</v>
      </c>
      <c r="L62" s="134">
        <v>2.73</v>
      </c>
      <c r="M62" s="134">
        <v>8.0299999999999994</v>
      </c>
      <c r="N62" s="134">
        <v>2.73</v>
      </c>
      <c r="O62" s="134">
        <v>8.1</v>
      </c>
      <c r="P62" s="134">
        <v>2.56</v>
      </c>
      <c r="Q62" s="134">
        <v>7.96</v>
      </c>
      <c r="R62" s="134">
        <v>2.42</v>
      </c>
      <c r="S62" s="134"/>
      <c r="T62" s="134"/>
      <c r="U62" s="123"/>
      <c r="V62" s="295" t="s">
        <v>1062</v>
      </c>
      <c r="W62" s="124"/>
      <c r="X62" s="167"/>
      <c r="Z62" t="str">
        <f t="shared" si="0"/>
        <v/>
      </c>
      <c r="AA62" t="str">
        <f t="shared" si="1"/>
        <v/>
      </c>
    </row>
    <row r="63" spans="1:27" ht="50.1" customHeight="1">
      <c r="A63" s="13">
        <v>93</v>
      </c>
      <c r="B63" s="262" t="s">
        <v>521</v>
      </c>
      <c r="C63" s="263"/>
      <c r="D63" s="14" t="s">
        <v>71</v>
      </c>
      <c r="E63" s="137">
        <v>26318</v>
      </c>
      <c r="F63" s="137">
        <v>13654</v>
      </c>
      <c r="G63" s="137">
        <v>25866</v>
      </c>
      <c r="H63" s="137">
        <v>13459</v>
      </c>
      <c r="I63" s="137">
        <v>25287</v>
      </c>
      <c r="J63" s="137">
        <v>13247</v>
      </c>
      <c r="K63" s="165">
        <v>24821</v>
      </c>
      <c r="L63" s="165">
        <v>12842</v>
      </c>
      <c r="M63" s="165">
        <v>24736</v>
      </c>
      <c r="N63" s="165">
        <v>12764</v>
      </c>
      <c r="O63" s="165">
        <v>24217</v>
      </c>
      <c r="P63" s="165">
        <v>12460</v>
      </c>
      <c r="Q63" s="165">
        <v>23878</v>
      </c>
      <c r="R63" s="165">
        <v>12884</v>
      </c>
      <c r="S63" s="165"/>
      <c r="T63" s="165"/>
      <c r="U63" s="123"/>
      <c r="V63" s="295" t="s">
        <v>1063</v>
      </c>
      <c r="W63" s="138" t="s">
        <v>120</v>
      </c>
      <c r="X63" s="167"/>
      <c r="Z63" t="str">
        <f t="shared" si="0"/>
        <v/>
      </c>
      <c r="AA63" t="str">
        <f t="shared" si="1"/>
        <v/>
      </c>
    </row>
    <row r="64" spans="1:27">
      <c r="A64" s="13">
        <v>94</v>
      </c>
      <c r="B64" s="259" t="s">
        <v>522</v>
      </c>
      <c r="C64" s="260"/>
      <c r="D64" s="14"/>
      <c r="E64" s="139"/>
      <c r="F64" s="140"/>
      <c r="G64" s="140"/>
      <c r="H64" s="140"/>
      <c r="I64" s="140"/>
      <c r="J64" s="140"/>
      <c r="K64" s="152"/>
      <c r="L64" s="152"/>
      <c r="M64" s="152"/>
      <c r="N64" s="152"/>
      <c r="O64" s="152"/>
      <c r="P64" s="152"/>
      <c r="Q64" s="152"/>
      <c r="R64" s="152"/>
      <c r="S64" s="152"/>
      <c r="T64" s="352"/>
      <c r="U64" s="141"/>
      <c r="V64" s="295"/>
      <c r="W64" s="142" t="s">
        <v>120</v>
      </c>
      <c r="X64" s="167"/>
      <c r="Z64" t="str">
        <f t="shared" si="0"/>
        <v/>
      </c>
      <c r="AA64" t="str">
        <f t="shared" si="1"/>
        <v/>
      </c>
    </row>
    <row r="65" spans="1:27" ht="39.950000000000003" customHeight="1">
      <c r="A65" s="13"/>
      <c r="B65" s="18"/>
      <c r="C65" s="13" t="s">
        <v>523</v>
      </c>
      <c r="D65" s="14" t="s">
        <v>71</v>
      </c>
      <c r="E65" s="143">
        <v>53</v>
      </c>
      <c r="F65" s="143">
        <v>76</v>
      </c>
      <c r="G65" s="143">
        <v>36</v>
      </c>
      <c r="H65" s="143">
        <v>85</v>
      </c>
      <c r="I65" s="143">
        <v>22</v>
      </c>
      <c r="J65" s="143">
        <v>86</v>
      </c>
      <c r="K65" s="151">
        <v>19</v>
      </c>
      <c r="L65" s="151">
        <v>57</v>
      </c>
      <c r="M65" s="151">
        <v>16</v>
      </c>
      <c r="N65" s="151">
        <v>51</v>
      </c>
      <c r="O65" s="151">
        <v>45</v>
      </c>
      <c r="P65" s="151">
        <v>57</v>
      </c>
      <c r="Q65" s="151">
        <v>73</v>
      </c>
      <c r="R65" s="151">
        <v>99</v>
      </c>
      <c r="S65" s="151"/>
      <c r="T65" s="151"/>
      <c r="U65" s="141"/>
      <c r="V65" s="295" t="s">
        <v>1064</v>
      </c>
      <c r="W65" s="138"/>
      <c r="X65" s="167"/>
      <c r="Z65" t="str">
        <f t="shared" si="0"/>
        <v/>
      </c>
      <c r="AA65" t="str">
        <f t="shared" si="1"/>
        <v/>
      </c>
    </row>
    <row r="66" spans="1:27" ht="26.1" customHeight="1">
      <c r="A66" s="13"/>
      <c r="B66" s="18"/>
      <c r="C66" s="13" t="s">
        <v>524</v>
      </c>
      <c r="D66" s="14" t="s">
        <v>71</v>
      </c>
      <c r="E66" s="232">
        <v>206</v>
      </c>
      <c r="F66" s="232">
        <v>385</v>
      </c>
      <c r="G66" s="232">
        <v>233</v>
      </c>
      <c r="H66" s="232">
        <v>408</v>
      </c>
      <c r="I66" s="232">
        <v>232</v>
      </c>
      <c r="J66" s="232">
        <v>342</v>
      </c>
      <c r="K66" s="151">
        <v>200</v>
      </c>
      <c r="L66" s="151">
        <v>254</v>
      </c>
      <c r="M66" s="151">
        <v>216</v>
      </c>
      <c r="N66" s="151">
        <v>229</v>
      </c>
      <c r="O66" s="151">
        <v>177</v>
      </c>
      <c r="P66" s="151">
        <v>262</v>
      </c>
      <c r="Q66" s="151">
        <v>169</v>
      </c>
      <c r="R66" s="151">
        <v>238</v>
      </c>
      <c r="S66" s="151"/>
      <c r="T66" s="151"/>
      <c r="U66" s="141"/>
      <c r="V66" s="295" t="s">
        <v>1065</v>
      </c>
      <c r="W66" s="138"/>
      <c r="X66" s="167"/>
      <c r="Z66" t="str">
        <f t="shared" si="0"/>
        <v/>
      </c>
      <c r="AA66" t="str">
        <f t="shared" si="1"/>
        <v/>
      </c>
    </row>
    <row r="67" spans="1:27" ht="26.1" customHeight="1">
      <c r="A67" s="13"/>
      <c r="B67" s="18"/>
      <c r="C67" s="13" t="s">
        <v>525</v>
      </c>
      <c r="D67" s="14" t="s">
        <v>71</v>
      </c>
      <c r="E67" s="143">
        <v>292</v>
      </c>
      <c r="F67" s="143">
        <v>3365</v>
      </c>
      <c r="G67" s="143">
        <v>260</v>
      </c>
      <c r="H67" s="143">
        <v>3256</v>
      </c>
      <c r="I67" s="143">
        <v>218</v>
      </c>
      <c r="J67" s="143">
        <v>3371</v>
      </c>
      <c r="K67" s="151">
        <v>277</v>
      </c>
      <c r="L67" s="151">
        <v>3228</v>
      </c>
      <c r="M67" s="151">
        <v>324</v>
      </c>
      <c r="N67" s="151">
        <v>3489</v>
      </c>
      <c r="O67" s="151">
        <v>374</v>
      </c>
      <c r="P67" s="151">
        <v>3658</v>
      </c>
      <c r="Q67" s="151">
        <v>388</v>
      </c>
      <c r="R67" s="151">
        <v>3760</v>
      </c>
      <c r="S67" s="151"/>
      <c r="T67" s="151"/>
      <c r="U67" s="141"/>
      <c r="V67" s="295" t="s">
        <v>1066</v>
      </c>
      <c r="W67" s="138"/>
      <c r="X67" s="167"/>
      <c r="Z67" t="str">
        <f t="shared" si="0"/>
        <v/>
      </c>
      <c r="AA67" t="str">
        <f t="shared" si="1"/>
        <v/>
      </c>
    </row>
    <row r="68" spans="1:27" ht="26.1" customHeight="1">
      <c r="A68" s="13"/>
      <c r="B68" s="18"/>
      <c r="C68" s="13" t="s">
        <v>526</v>
      </c>
      <c r="D68" s="14" t="s">
        <v>71</v>
      </c>
      <c r="E68" s="143">
        <v>1343</v>
      </c>
      <c r="F68" s="143">
        <v>1188</v>
      </c>
      <c r="G68" s="143">
        <v>1435</v>
      </c>
      <c r="H68" s="143">
        <v>1275</v>
      </c>
      <c r="I68" s="143">
        <v>1550</v>
      </c>
      <c r="J68" s="143">
        <v>1286</v>
      </c>
      <c r="K68" s="151">
        <v>1663</v>
      </c>
      <c r="L68" s="151">
        <v>1227</v>
      </c>
      <c r="M68" s="151">
        <v>1728</v>
      </c>
      <c r="N68" s="151">
        <v>1269</v>
      </c>
      <c r="O68" s="151">
        <v>1560</v>
      </c>
      <c r="P68" s="151">
        <v>1289</v>
      </c>
      <c r="Q68" s="151">
        <v>1515</v>
      </c>
      <c r="R68" s="151">
        <v>1357</v>
      </c>
      <c r="S68" s="151"/>
      <c r="T68" s="151"/>
      <c r="U68" s="141"/>
      <c r="V68" s="295" t="s">
        <v>1067</v>
      </c>
      <c r="W68" s="138"/>
      <c r="X68" s="167"/>
      <c r="Z68" t="str">
        <f t="shared" si="0"/>
        <v/>
      </c>
      <c r="AA68" t="str">
        <f t="shared" si="1"/>
        <v/>
      </c>
    </row>
    <row r="69" spans="1:27" ht="26.1" customHeight="1">
      <c r="A69" s="13"/>
      <c r="B69" s="18"/>
      <c r="C69" s="13" t="s">
        <v>527</v>
      </c>
      <c r="D69" s="14" t="s">
        <v>71</v>
      </c>
      <c r="E69" s="143">
        <v>20941</v>
      </c>
      <c r="F69" s="143">
        <v>3610</v>
      </c>
      <c r="G69" s="143">
        <v>20665</v>
      </c>
      <c r="H69" s="143">
        <v>3514</v>
      </c>
      <c r="I69" s="143">
        <v>20151</v>
      </c>
      <c r="J69" s="143">
        <v>3593</v>
      </c>
      <c r="K69" s="151">
        <v>19686</v>
      </c>
      <c r="L69" s="151">
        <v>3761</v>
      </c>
      <c r="M69" s="151">
        <v>19582</v>
      </c>
      <c r="N69" s="151">
        <v>3681</v>
      </c>
      <c r="O69" s="151">
        <v>19221</v>
      </c>
      <c r="P69" s="151">
        <v>3488</v>
      </c>
      <c r="Q69" s="151">
        <v>19098</v>
      </c>
      <c r="R69" s="151">
        <v>3711</v>
      </c>
      <c r="S69" s="151"/>
      <c r="T69" s="151"/>
      <c r="U69" s="141"/>
      <c r="V69" s="295" t="s">
        <v>1068</v>
      </c>
      <c r="W69" s="138"/>
      <c r="X69" s="167"/>
      <c r="Z69" t="str">
        <f t="shared" si="0"/>
        <v/>
      </c>
      <c r="AA69" t="str">
        <f t="shared" si="1"/>
        <v/>
      </c>
    </row>
    <row r="70" spans="1:27" ht="26.1" customHeight="1">
      <c r="A70" s="13"/>
      <c r="B70" s="18"/>
      <c r="C70" s="71" t="s">
        <v>121</v>
      </c>
      <c r="D70" s="14" t="s">
        <v>71</v>
      </c>
      <c r="E70" s="143">
        <v>391</v>
      </c>
      <c r="F70" s="143">
        <v>215</v>
      </c>
      <c r="G70" s="143">
        <v>357</v>
      </c>
      <c r="H70" s="143">
        <v>228</v>
      </c>
      <c r="I70" s="143">
        <v>358</v>
      </c>
      <c r="J70" s="143">
        <v>194</v>
      </c>
      <c r="K70" s="151">
        <v>347</v>
      </c>
      <c r="L70" s="151">
        <v>193</v>
      </c>
      <c r="M70" s="151">
        <v>341</v>
      </c>
      <c r="N70" s="151">
        <v>200</v>
      </c>
      <c r="O70" s="151">
        <v>332</v>
      </c>
      <c r="P70" s="151">
        <v>204</v>
      </c>
      <c r="Q70" s="151">
        <v>281</v>
      </c>
      <c r="R70" s="151">
        <v>168</v>
      </c>
      <c r="S70" s="151"/>
      <c r="T70" s="151"/>
      <c r="U70" s="141"/>
      <c r="V70" s="295" t="s">
        <v>1069</v>
      </c>
      <c r="W70" s="138"/>
      <c r="X70" s="167"/>
      <c r="Z70" t="str">
        <f t="shared" ref="Z70:Z134" si="2">IF(ISBLANK(S70),"",IF(IF(Q70&lt;=R70,1,-1)*IF(S70&lt;=T70,1,-1)&lt;0,"請確認",""))</f>
        <v/>
      </c>
      <c r="AA70" t="str">
        <f t="shared" ref="AA70:AA134" si="3">IF(OR(ISBLANK(T70),ISBLANK(S70),ISTEXT(T70),ISTEXT(S70)),"",IF(OR((S70+T70)/(Q70+R70)&gt;1.3,(S70+T70)/(Q70+R70)&lt;0.7),"請備註",""))</f>
        <v/>
      </c>
    </row>
    <row r="71" spans="1:27" ht="26.1" customHeight="1">
      <c r="A71" s="13"/>
      <c r="B71" s="18"/>
      <c r="C71" s="13" t="s">
        <v>528</v>
      </c>
      <c r="D71" s="14" t="s">
        <v>71</v>
      </c>
      <c r="E71" s="143">
        <v>2117</v>
      </c>
      <c r="F71" s="143">
        <v>3647</v>
      </c>
      <c r="G71" s="143">
        <v>1892</v>
      </c>
      <c r="H71" s="143">
        <v>3570</v>
      </c>
      <c r="I71" s="143">
        <v>1771</v>
      </c>
      <c r="J71" s="143">
        <v>3372</v>
      </c>
      <c r="K71" s="151">
        <v>1693</v>
      </c>
      <c r="L71" s="151">
        <v>3185</v>
      </c>
      <c r="M71" s="151">
        <v>1632</v>
      </c>
      <c r="N71" s="151">
        <v>3039</v>
      </c>
      <c r="O71" s="151">
        <v>1575</v>
      </c>
      <c r="P71" s="151">
        <v>2755</v>
      </c>
      <c r="Q71" s="151">
        <v>1465</v>
      </c>
      <c r="R71" s="151">
        <v>2753</v>
      </c>
      <c r="S71" s="151"/>
      <c r="T71" s="151"/>
      <c r="U71" s="141"/>
      <c r="V71" s="295" t="s">
        <v>1070</v>
      </c>
      <c r="W71" s="138"/>
      <c r="X71" s="167"/>
      <c r="Z71" t="str">
        <f t="shared" si="2"/>
        <v/>
      </c>
      <c r="AA71" t="str">
        <f t="shared" si="3"/>
        <v/>
      </c>
    </row>
    <row r="72" spans="1:27" ht="26.1" customHeight="1">
      <c r="A72" s="13"/>
      <c r="B72" s="18"/>
      <c r="C72" s="13" t="s">
        <v>529</v>
      </c>
      <c r="D72" s="14" t="s">
        <v>71</v>
      </c>
      <c r="E72" s="143">
        <v>123</v>
      </c>
      <c r="F72" s="143">
        <v>465</v>
      </c>
      <c r="G72" s="143">
        <v>147</v>
      </c>
      <c r="H72" s="143">
        <v>464</v>
      </c>
      <c r="I72" s="143">
        <v>148</v>
      </c>
      <c r="J72" s="143">
        <v>346</v>
      </c>
      <c r="K72" s="151">
        <v>130</v>
      </c>
      <c r="L72" s="151">
        <v>301</v>
      </c>
      <c r="M72" s="151">
        <v>109</v>
      </c>
      <c r="N72" s="151">
        <v>261</v>
      </c>
      <c r="O72" s="151">
        <v>114</v>
      </c>
      <c r="P72" s="151">
        <v>230</v>
      </c>
      <c r="Q72" s="151">
        <v>98</v>
      </c>
      <c r="R72" s="151">
        <v>253</v>
      </c>
      <c r="S72" s="151"/>
      <c r="T72" s="151"/>
      <c r="U72" s="141"/>
      <c r="V72" s="295" t="s">
        <v>1071</v>
      </c>
      <c r="W72" s="138"/>
      <c r="X72" s="167"/>
      <c r="Z72" t="str">
        <f t="shared" si="2"/>
        <v/>
      </c>
      <c r="AA72" t="str">
        <f t="shared" si="3"/>
        <v/>
      </c>
    </row>
    <row r="73" spans="1:27" ht="26.1" customHeight="1">
      <c r="A73" s="13"/>
      <c r="B73" s="18"/>
      <c r="C73" s="13" t="s">
        <v>530</v>
      </c>
      <c r="D73" s="14" t="s">
        <v>71</v>
      </c>
      <c r="E73" s="143">
        <v>199</v>
      </c>
      <c r="F73" s="143">
        <v>318</v>
      </c>
      <c r="G73" s="143">
        <v>156</v>
      </c>
      <c r="H73" s="143">
        <v>292</v>
      </c>
      <c r="I73" s="143">
        <v>147</v>
      </c>
      <c r="J73" s="143">
        <v>303</v>
      </c>
      <c r="K73" s="151">
        <v>142</v>
      </c>
      <c r="L73" s="151">
        <v>283</v>
      </c>
      <c r="M73" s="151">
        <v>134</v>
      </c>
      <c r="N73" s="151">
        <v>224</v>
      </c>
      <c r="O73" s="151">
        <v>130</v>
      </c>
      <c r="P73" s="151">
        <v>205</v>
      </c>
      <c r="Q73" s="151">
        <v>112</v>
      </c>
      <c r="R73" s="151">
        <v>210</v>
      </c>
      <c r="S73" s="151"/>
      <c r="T73" s="151"/>
      <c r="U73" s="141"/>
      <c r="V73" s="295" t="s">
        <v>1072</v>
      </c>
      <c r="W73" s="138"/>
      <c r="X73" s="167"/>
      <c r="Z73" t="str">
        <f t="shared" si="2"/>
        <v/>
      </c>
      <c r="AA73" t="str">
        <f t="shared" si="3"/>
        <v/>
      </c>
    </row>
    <row r="74" spans="1:27" ht="26.1" customHeight="1">
      <c r="A74" s="13"/>
      <c r="B74" s="18"/>
      <c r="C74" s="13" t="s">
        <v>531</v>
      </c>
      <c r="D74" s="14" t="s">
        <v>71</v>
      </c>
      <c r="E74" s="143">
        <v>2</v>
      </c>
      <c r="F74" s="143">
        <v>38</v>
      </c>
      <c r="G74" s="143">
        <v>4</v>
      </c>
      <c r="H74" s="143">
        <v>28</v>
      </c>
      <c r="I74" s="143">
        <v>4</v>
      </c>
      <c r="J74" s="143">
        <v>15</v>
      </c>
      <c r="K74" s="151">
        <v>4</v>
      </c>
      <c r="L74" s="151">
        <v>25</v>
      </c>
      <c r="M74" s="151">
        <v>4</v>
      </c>
      <c r="N74" s="151">
        <v>22</v>
      </c>
      <c r="O74" s="151">
        <v>4</v>
      </c>
      <c r="P74" s="151">
        <v>28</v>
      </c>
      <c r="Q74" s="151">
        <v>6</v>
      </c>
      <c r="R74" s="151">
        <v>26</v>
      </c>
      <c r="S74" s="151"/>
      <c r="T74" s="151"/>
      <c r="U74" s="141"/>
      <c r="V74" s="295" t="s">
        <v>1073</v>
      </c>
      <c r="W74" s="138"/>
      <c r="X74" s="167"/>
      <c r="Z74" t="str">
        <f t="shared" si="2"/>
        <v/>
      </c>
      <c r="AA74" t="str">
        <f t="shared" si="3"/>
        <v/>
      </c>
    </row>
    <row r="75" spans="1:27" ht="26.1" customHeight="1">
      <c r="A75" s="13"/>
      <c r="B75" s="18"/>
      <c r="C75" s="13" t="s">
        <v>532</v>
      </c>
      <c r="D75" s="14" t="s">
        <v>71</v>
      </c>
      <c r="E75" s="143">
        <v>651</v>
      </c>
      <c r="F75" s="143">
        <v>347</v>
      </c>
      <c r="G75" s="143">
        <v>681</v>
      </c>
      <c r="H75" s="143">
        <v>339</v>
      </c>
      <c r="I75" s="143">
        <v>686</v>
      </c>
      <c r="J75" s="143">
        <v>339</v>
      </c>
      <c r="K75" s="151">
        <v>660</v>
      </c>
      <c r="L75" s="151">
        <v>328</v>
      </c>
      <c r="M75" s="151">
        <v>650</v>
      </c>
      <c r="N75" s="151">
        <v>299</v>
      </c>
      <c r="O75" s="151">
        <v>685</v>
      </c>
      <c r="P75" s="151">
        <v>284</v>
      </c>
      <c r="Q75" s="151">
        <v>673</v>
      </c>
      <c r="R75" s="151">
        <v>309</v>
      </c>
      <c r="S75" s="151"/>
      <c r="T75" s="151"/>
      <c r="U75" s="141"/>
      <c r="V75" s="295" t="s">
        <v>1074</v>
      </c>
      <c r="W75" s="138"/>
      <c r="X75" s="167"/>
      <c r="Z75" t="str">
        <f t="shared" si="2"/>
        <v/>
      </c>
      <c r="AA75" t="str">
        <f t="shared" si="3"/>
        <v/>
      </c>
    </row>
    <row r="76" spans="1:27">
      <c r="A76" s="13">
        <v>95</v>
      </c>
      <c r="B76" s="259" t="s">
        <v>533</v>
      </c>
      <c r="C76" s="260"/>
      <c r="D76" s="14"/>
      <c r="E76" s="143"/>
      <c r="F76" s="143"/>
      <c r="G76" s="143"/>
      <c r="H76" s="143"/>
      <c r="I76" s="143"/>
      <c r="J76" s="143"/>
      <c r="K76" s="151"/>
      <c r="L76" s="151"/>
      <c r="M76" s="151"/>
      <c r="N76" s="151"/>
      <c r="O76" s="151"/>
      <c r="P76" s="151"/>
      <c r="Q76" s="151"/>
      <c r="R76" s="151"/>
      <c r="S76" s="151"/>
      <c r="T76" s="151"/>
      <c r="U76" s="141"/>
      <c r="V76" s="295"/>
      <c r="W76" s="138" t="s">
        <v>120</v>
      </c>
      <c r="X76" s="167"/>
      <c r="Z76" t="str">
        <f t="shared" si="2"/>
        <v/>
      </c>
      <c r="AA76" t="str">
        <f t="shared" si="3"/>
        <v/>
      </c>
    </row>
    <row r="77" spans="1:27" ht="24.95" customHeight="1">
      <c r="A77" s="13"/>
      <c r="B77" s="18"/>
      <c r="C77" s="13" t="s">
        <v>534</v>
      </c>
      <c r="D77" s="14" t="s">
        <v>71</v>
      </c>
      <c r="E77" s="143">
        <v>1079</v>
      </c>
      <c r="F77" s="143">
        <v>471</v>
      </c>
      <c r="G77" s="143">
        <v>788</v>
      </c>
      <c r="H77" s="143">
        <v>434</v>
      </c>
      <c r="I77" s="143">
        <v>675</v>
      </c>
      <c r="J77" s="143">
        <v>475</v>
      </c>
      <c r="K77" s="151">
        <v>637</v>
      </c>
      <c r="L77" s="151">
        <v>451</v>
      </c>
      <c r="M77" s="151">
        <v>593</v>
      </c>
      <c r="N77" s="151">
        <v>399</v>
      </c>
      <c r="O77" s="151">
        <v>649</v>
      </c>
      <c r="P77" s="151">
        <v>403</v>
      </c>
      <c r="Q77" s="151">
        <v>657</v>
      </c>
      <c r="R77" s="151">
        <v>414</v>
      </c>
      <c r="S77" s="151"/>
      <c r="T77" s="151"/>
      <c r="U77" s="141"/>
      <c r="V77" s="295" t="s">
        <v>1075</v>
      </c>
      <c r="W77" s="138"/>
      <c r="X77" s="167"/>
      <c r="Z77" t="str">
        <f t="shared" si="2"/>
        <v/>
      </c>
      <c r="AA77" t="str">
        <f t="shared" si="3"/>
        <v/>
      </c>
    </row>
    <row r="78" spans="1:27" ht="24.95" customHeight="1">
      <c r="A78" s="13"/>
      <c r="B78" s="18"/>
      <c r="C78" s="13" t="s">
        <v>535</v>
      </c>
      <c r="D78" s="14" t="s">
        <v>71</v>
      </c>
      <c r="E78" s="143">
        <v>5848</v>
      </c>
      <c r="F78" s="143">
        <v>3088</v>
      </c>
      <c r="G78" s="143">
        <v>5614</v>
      </c>
      <c r="H78" s="143">
        <v>2835</v>
      </c>
      <c r="I78" s="143">
        <v>5196</v>
      </c>
      <c r="J78" s="143">
        <v>2534</v>
      </c>
      <c r="K78" s="151">
        <v>4714</v>
      </c>
      <c r="L78" s="151">
        <v>2211</v>
      </c>
      <c r="M78" s="151">
        <v>4337</v>
      </c>
      <c r="N78" s="151">
        <v>2294</v>
      </c>
      <c r="O78" s="151">
        <v>3850</v>
      </c>
      <c r="P78" s="151">
        <v>2049</v>
      </c>
      <c r="Q78" s="151">
        <v>3451</v>
      </c>
      <c r="R78" s="151">
        <v>2114</v>
      </c>
      <c r="S78" s="151"/>
      <c r="T78" s="151"/>
      <c r="U78" s="141"/>
      <c r="V78" s="295" t="s">
        <v>1076</v>
      </c>
      <c r="W78" s="138"/>
      <c r="X78" s="167"/>
      <c r="Z78" t="str">
        <f t="shared" si="2"/>
        <v/>
      </c>
      <c r="AA78" t="str">
        <f t="shared" si="3"/>
        <v/>
      </c>
    </row>
    <row r="79" spans="1:27" ht="24.95" customHeight="1">
      <c r="A79" s="13"/>
      <c r="B79" s="18"/>
      <c r="C79" s="13" t="s">
        <v>536</v>
      </c>
      <c r="D79" s="14" t="s">
        <v>71</v>
      </c>
      <c r="E79" s="143">
        <v>7923</v>
      </c>
      <c r="F79" s="143">
        <v>4963</v>
      </c>
      <c r="G79" s="143">
        <v>8047</v>
      </c>
      <c r="H79" s="143">
        <v>4847</v>
      </c>
      <c r="I79" s="143">
        <v>8122</v>
      </c>
      <c r="J79" s="143">
        <v>4751</v>
      </c>
      <c r="K79" s="151">
        <v>7861</v>
      </c>
      <c r="L79" s="151">
        <v>4857</v>
      </c>
      <c r="M79" s="151">
        <v>7798</v>
      </c>
      <c r="N79" s="151">
        <v>4674</v>
      </c>
      <c r="O79" s="151">
        <v>7321</v>
      </c>
      <c r="P79" s="151">
        <v>4649</v>
      </c>
      <c r="Q79" s="151">
        <v>7414</v>
      </c>
      <c r="R79" s="151">
        <v>4651</v>
      </c>
      <c r="S79" s="151"/>
      <c r="T79" s="151"/>
      <c r="U79" s="141"/>
      <c r="V79" s="295" t="s">
        <v>1077</v>
      </c>
      <c r="W79" s="138"/>
      <c r="X79" s="167"/>
      <c r="Z79" t="str">
        <f t="shared" si="2"/>
        <v/>
      </c>
      <c r="AA79" t="str">
        <f t="shared" si="3"/>
        <v/>
      </c>
    </row>
    <row r="80" spans="1:27" ht="24.95" customHeight="1">
      <c r="A80" s="13"/>
      <c r="B80" s="18"/>
      <c r="C80" s="53" t="s">
        <v>537</v>
      </c>
      <c r="D80" s="14" t="s">
        <v>71</v>
      </c>
      <c r="E80" s="143">
        <v>7373</v>
      </c>
      <c r="F80" s="143">
        <v>3143</v>
      </c>
      <c r="G80" s="143">
        <v>7050</v>
      </c>
      <c r="H80" s="143">
        <v>3400</v>
      </c>
      <c r="I80" s="143">
        <v>6662</v>
      </c>
      <c r="J80" s="143">
        <v>3431</v>
      </c>
      <c r="K80" s="151">
        <v>6758</v>
      </c>
      <c r="L80" s="151">
        <v>3339</v>
      </c>
      <c r="M80" s="151">
        <v>6715</v>
      </c>
      <c r="N80" s="151">
        <v>3369</v>
      </c>
      <c r="O80" s="151">
        <v>6894</v>
      </c>
      <c r="P80" s="151">
        <v>3301</v>
      </c>
      <c r="Q80" s="151">
        <v>6766</v>
      </c>
      <c r="R80" s="151">
        <v>3483</v>
      </c>
      <c r="S80" s="151"/>
      <c r="T80" s="151"/>
      <c r="U80" s="141"/>
      <c r="V80" s="295" t="s">
        <v>1078</v>
      </c>
      <c r="W80" s="138"/>
      <c r="X80" s="167"/>
      <c r="Z80" t="str">
        <f t="shared" si="2"/>
        <v/>
      </c>
      <c r="AA80" t="str">
        <f t="shared" si="3"/>
        <v/>
      </c>
    </row>
    <row r="81" spans="1:27" ht="24.95" customHeight="1">
      <c r="A81" s="13"/>
      <c r="B81" s="18"/>
      <c r="C81" s="13" t="s">
        <v>538</v>
      </c>
      <c r="D81" s="14" t="s">
        <v>71</v>
      </c>
      <c r="E81" s="143">
        <v>4095</v>
      </c>
      <c r="F81" s="143">
        <v>1989</v>
      </c>
      <c r="G81" s="143">
        <v>4367</v>
      </c>
      <c r="H81" s="143">
        <v>1943</v>
      </c>
      <c r="I81" s="143">
        <v>4632</v>
      </c>
      <c r="J81" s="143">
        <v>2056</v>
      </c>
      <c r="K81" s="151">
        <v>4851</v>
      </c>
      <c r="L81" s="151">
        <v>1984</v>
      </c>
      <c r="M81" s="151">
        <v>5293</v>
      </c>
      <c r="N81" s="151">
        <v>2028</v>
      </c>
      <c r="O81" s="151">
        <v>5503</v>
      </c>
      <c r="P81" s="151">
        <v>2058</v>
      </c>
      <c r="Q81" s="151">
        <v>5590</v>
      </c>
      <c r="R81" s="151">
        <v>2222</v>
      </c>
      <c r="S81" s="151"/>
      <c r="T81" s="151"/>
      <c r="U81" s="141"/>
      <c r="V81" s="295" t="s">
        <v>1079</v>
      </c>
      <c r="W81" s="138"/>
      <c r="X81" s="167"/>
      <c r="Z81" t="str">
        <f t="shared" si="2"/>
        <v/>
      </c>
      <c r="AA81" t="str">
        <f t="shared" si="3"/>
        <v/>
      </c>
    </row>
    <row r="82" spans="1:27">
      <c r="A82" s="13">
        <v>96</v>
      </c>
      <c r="B82" s="264" t="s">
        <v>539</v>
      </c>
      <c r="C82" s="263"/>
      <c r="D82" s="14" t="s">
        <v>16</v>
      </c>
      <c r="E82" s="37">
        <v>2943</v>
      </c>
      <c r="F82" s="37">
        <v>1358</v>
      </c>
      <c r="G82" s="37">
        <v>2983</v>
      </c>
      <c r="H82" s="37">
        <v>1389</v>
      </c>
      <c r="I82" s="37">
        <v>3092</v>
      </c>
      <c r="J82" s="37">
        <v>1425</v>
      </c>
      <c r="K82" s="37">
        <v>3339</v>
      </c>
      <c r="L82" s="37">
        <v>1473</v>
      </c>
      <c r="M82" s="37">
        <v>3301</v>
      </c>
      <c r="N82" s="37">
        <v>1444</v>
      </c>
      <c r="O82" s="37">
        <v>3198</v>
      </c>
      <c r="P82" s="37">
        <v>1514</v>
      </c>
      <c r="Q82" s="37">
        <v>3314</v>
      </c>
      <c r="R82" s="37">
        <v>1508</v>
      </c>
      <c r="S82" s="37"/>
      <c r="T82" s="37"/>
      <c r="U82" s="123"/>
      <c r="V82" s="295" t="s">
        <v>1080</v>
      </c>
      <c r="W82" s="124" t="s">
        <v>122</v>
      </c>
      <c r="X82" s="167"/>
      <c r="Z82" t="str">
        <f t="shared" si="2"/>
        <v/>
      </c>
      <c r="AA82" t="str">
        <f t="shared" si="3"/>
        <v/>
      </c>
    </row>
    <row r="83" spans="1:27" ht="24.95" customHeight="1">
      <c r="A83" s="13">
        <v>97</v>
      </c>
      <c r="B83" s="374" t="s">
        <v>540</v>
      </c>
      <c r="C83" s="375"/>
      <c r="D83" s="14" t="s">
        <v>16</v>
      </c>
      <c r="E83" s="37">
        <v>604</v>
      </c>
      <c r="F83" s="37">
        <v>772</v>
      </c>
      <c r="G83" s="37">
        <v>569</v>
      </c>
      <c r="H83" s="37">
        <v>719</v>
      </c>
      <c r="I83" s="37">
        <v>555</v>
      </c>
      <c r="J83" s="37">
        <v>685</v>
      </c>
      <c r="K83" s="37">
        <v>570</v>
      </c>
      <c r="L83" s="37">
        <v>686</v>
      </c>
      <c r="M83" s="37">
        <v>566</v>
      </c>
      <c r="N83" s="37">
        <v>682</v>
      </c>
      <c r="O83" s="37">
        <v>570</v>
      </c>
      <c r="P83" s="37">
        <v>694</v>
      </c>
      <c r="Q83" s="37">
        <v>539</v>
      </c>
      <c r="R83" s="37">
        <v>658</v>
      </c>
      <c r="S83" s="37"/>
      <c r="T83" s="37"/>
      <c r="U83" s="123"/>
      <c r="V83" s="295" t="s">
        <v>1081</v>
      </c>
      <c r="W83" s="124" t="s">
        <v>123</v>
      </c>
      <c r="X83" s="167"/>
      <c r="Z83" t="str">
        <f t="shared" si="2"/>
        <v/>
      </c>
      <c r="AA83" t="str">
        <f t="shared" si="3"/>
        <v/>
      </c>
    </row>
    <row r="84" spans="1:27" s="401" customFormat="1" ht="24.95" customHeight="1">
      <c r="A84" s="13">
        <v>98</v>
      </c>
      <c r="B84" s="319" t="s">
        <v>1503</v>
      </c>
      <c r="C84" s="399"/>
      <c r="D84" s="357" t="s">
        <v>1487</v>
      </c>
      <c r="E84" s="368"/>
      <c r="F84" s="334"/>
      <c r="G84" s="334"/>
      <c r="H84" s="334"/>
      <c r="I84" s="334"/>
      <c r="J84" s="334"/>
      <c r="K84" s="334"/>
      <c r="L84" s="334"/>
      <c r="M84" s="334"/>
      <c r="N84" s="334"/>
      <c r="O84" s="334"/>
      <c r="P84" s="334"/>
      <c r="Q84" s="334"/>
      <c r="R84" s="334"/>
      <c r="S84" s="334"/>
      <c r="T84" s="369"/>
      <c r="U84" s="359"/>
      <c r="V84" s="307" t="s">
        <v>1504</v>
      </c>
      <c r="W84" s="360" t="s">
        <v>1505</v>
      </c>
      <c r="X84" s="384" t="s">
        <v>1524</v>
      </c>
      <c r="Z84" s="401" t="s">
        <v>1506</v>
      </c>
      <c r="AA84" s="401" t="s">
        <v>1506</v>
      </c>
    </row>
    <row r="85" spans="1:27" ht="39.950000000000003" customHeight="1">
      <c r="A85" s="13">
        <v>99</v>
      </c>
      <c r="B85" s="454" t="s">
        <v>541</v>
      </c>
      <c r="C85" s="445"/>
      <c r="D85" s="14" t="s">
        <v>16</v>
      </c>
      <c r="E85" s="37">
        <v>8</v>
      </c>
      <c r="F85" s="37">
        <v>330</v>
      </c>
      <c r="G85" s="37">
        <v>11</v>
      </c>
      <c r="H85" s="37">
        <v>343</v>
      </c>
      <c r="I85" s="37">
        <v>14</v>
      </c>
      <c r="J85" s="37">
        <v>349</v>
      </c>
      <c r="K85" s="37">
        <v>15</v>
      </c>
      <c r="L85" s="37">
        <v>356</v>
      </c>
      <c r="M85" s="37">
        <v>15</v>
      </c>
      <c r="N85" s="37">
        <v>366</v>
      </c>
      <c r="O85" s="37">
        <v>16</v>
      </c>
      <c r="P85" s="37">
        <v>311</v>
      </c>
      <c r="Q85" s="37">
        <v>19</v>
      </c>
      <c r="R85" s="37">
        <v>310</v>
      </c>
      <c r="S85" s="37"/>
      <c r="T85" s="37"/>
      <c r="U85" s="123"/>
      <c r="V85" s="295" t="s">
        <v>1082</v>
      </c>
      <c r="W85" s="124" t="s">
        <v>124</v>
      </c>
      <c r="X85" s="167"/>
      <c r="Z85" t="str">
        <f t="shared" si="2"/>
        <v/>
      </c>
      <c r="AA85" t="str">
        <f t="shared" si="3"/>
        <v/>
      </c>
    </row>
    <row r="86" spans="1:27" ht="24.95" customHeight="1">
      <c r="A86" s="286"/>
      <c r="B86" s="449" t="s">
        <v>125</v>
      </c>
      <c r="C86" s="470"/>
      <c r="D86" s="14" t="s">
        <v>16</v>
      </c>
      <c r="E86" s="37">
        <v>8</v>
      </c>
      <c r="F86" s="37">
        <v>328</v>
      </c>
      <c r="G86" s="37">
        <v>11</v>
      </c>
      <c r="H86" s="37">
        <v>341</v>
      </c>
      <c r="I86" s="37">
        <v>14</v>
      </c>
      <c r="J86" s="37">
        <v>347</v>
      </c>
      <c r="K86" s="37">
        <v>15</v>
      </c>
      <c r="L86" s="37">
        <v>354</v>
      </c>
      <c r="M86" s="37">
        <v>15</v>
      </c>
      <c r="N86" s="37">
        <v>364</v>
      </c>
      <c r="O86" s="37">
        <v>16</v>
      </c>
      <c r="P86" s="37">
        <v>309</v>
      </c>
      <c r="Q86" s="37">
        <v>19</v>
      </c>
      <c r="R86" s="37">
        <v>308</v>
      </c>
      <c r="S86" s="37"/>
      <c r="T86" s="37"/>
      <c r="U86" s="123"/>
      <c r="V86" s="295" t="s">
        <v>1083</v>
      </c>
      <c r="W86" s="124"/>
      <c r="X86" s="167"/>
      <c r="Z86" t="str">
        <f t="shared" si="2"/>
        <v/>
      </c>
      <c r="AA86" t="str">
        <f t="shared" si="3"/>
        <v/>
      </c>
    </row>
    <row r="87" spans="1:27" ht="24.95" customHeight="1">
      <c r="A87" s="286"/>
      <c r="B87" s="449" t="s">
        <v>126</v>
      </c>
      <c r="C87" s="470"/>
      <c r="D87" s="14" t="s">
        <v>16</v>
      </c>
      <c r="E87" s="37">
        <v>0</v>
      </c>
      <c r="F87" s="37">
        <v>2</v>
      </c>
      <c r="G87" s="37">
        <v>0</v>
      </c>
      <c r="H87" s="37">
        <v>2</v>
      </c>
      <c r="I87" s="37">
        <v>0</v>
      </c>
      <c r="J87" s="37">
        <v>2</v>
      </c>
      <c r="K87" s="37">
        <v>0</v>
      </c>
      <c r="L87" s="37">
        <v>2</v>
      </c>
      <c r="M87" s="37">
        <v>0</v>
      </c>
      <c r="N87" s="37">
        <v>2</v>
      </c>
      <c r="O87" s="37">
        <v>0</v>
      </c>
      <c r="P87" s="37">
        <v>2</v>
      </c>
      <c r="Q87" s="37">
        <v>0</v>
      </c>
      <c r="R87" s="37">
        <v>2</v>
      </c>
      <c r="S87" s="37"/>
      <c r="T87" s="37"/>
      <c r="U87" s="123"/>
      <c r="V87" s="295" t="s">
        <v>1084</v>
      </c>
      <c r="W87" s="124"/>
      <c r="X87" s="167"/>
      <c r="Z87" t="str">
        <f t="shared" si="2"/>
        <v/>
      </c>
      <c r="AA87" t="str">
        <f t="shared" si="3"/>
        <v/>
      </c>
    </row>
    <row r="88" spans="1:27" ht="24.95" customHeight="1">
      <c r="A88" s="13">
        <v>100</v>
      </c>
      <c r="B88" s="454" t="s">
        <v>542</v>
      </c>
      <c r="C88" s="445"/>
      <c r="D88" s="14" t="s">
        <v>16</v>
      </c>
      <c r="E88" s="37">
        <v>1546</v>
      </c>
      <c r="F88" s="37">
        <v>4686</v>
      </c>
      <c r="G88" s="37">
        <v>1482</v>
      </c>
      <c r="H88" s="37">
        <v>5997</v>
      </c>
      <c r="I88" s="37">
        <v>1728</v>
      </c>
      <c r="J88" s="37">
        <v>6015</v>
      </c>
      <c r="K88" s="37">
        <v>1181</v>
      </c>
      <c r="L88" s="37">
        <v>4916</v>
      </c>
      <c r="M88" s="37">
        <v>1504</v>
      </c>
      <c r="N88" s="37">
        <v>5403</v>
      </c>
      <c r="O88" s="37">
        <v>1731</v>
      </c>
      <c r="P88" s="37">
        <v>4888</v>
      </c>
      <c r="Q88" s="37">
        <v>1561</v>
      </c>
      <c r="R88" s="37">
        <v>5180</v>
      </c>
      <c r="S88" s="37"/>
      <c r="T88" s="37"/>
      <c r="U88" s="123"/>
      <c r="V88" s="295" t="s">
        <v>1085</v>
      </c>
      <c r="W88" s="124" t="s">
        <v>127</v>
      </c>
      <c r="X88" s="167"/>
      <c r="Z88" t="str">
        <f t="shared" si="2"/>
        <v/>
      </c>
      <c r="AA88" t="str">
        <f t="shared" si="3"/>
        <v/>
      </c>
    </row>
    <row r="89" spans="1:27" ht="24.95" customHeight="1">
      <c r="A89" s="13">
        <v>101</v>
      </c>
      <c r="B89" s="454" t="s">
        <v>543</v>
      </c>
      <c r="C89" s="445"/>
      <c r="D89" s="14" t="s">
        <v>16</v>
      </c>
      <c r="E89" s="145">
        <v>6465</v>
      </c>
      <c r="F89" s="37">
        <v>8416</v>
      </c>
      <c r="G89" s="37">
        <v>6293</v>
      </c>
      <c r="H89" s="37">
        <v>8121</v>
      </c>
      <c r="I89" s="37">
        <v>7116</v>
      </c>
      <c r="J89" s="37">
        <v>8931</v>
      </c>
      <c r="K89" s="37">
        <v>6755</v>
      </c>
      <c r="L89" s="37">
        <v>8957</v>
      </c>
      <c r="M89" s="37">
        <v>6737</v>
      </c>
      <c r="N89" s="37">
        <v>9149</v>
      </c>
      <c r="O89" s="37">
        <v>7225</v>
      </c>
      <c r="P89" s="37">
        <v>9074</v>
      </c>
      <c r="Q89" s="37">
        <v>7984</v>
      </c>
      <c r="R89" s="37">
        <v>9838</v>
      </c>
      <c r="S89" s="37"/>
      <c r="T89" s="37"/>
      <c r="U89" s="123"/>
      <c r="V89" s="295" t="s">
        <v>1086</v>
      </c>
      <c r="W89" s="124" t="s">
        <v>123</v>
      </c>
      <c r="X89" s="167"/>
      <c r="Z89" t="str">
        <f t="shared" si="2"/>
        <v/>
      </c>
      <c r="AA89" t="str">
        <f t="shared" si="3"/>
        <v/>
      </c>
    </row>
    <row r="90" spans="1:27" ht="24.95" customHeight="1">
      <c r="A90" s="13">
        <v>102</v>
      </c>
      <c r="B90" s="454" t="s">
        <v>544</v>
      </c>
      <c r="C90" s="445"/>
      <c r="D90" s="14" t="s">
        <v>16</v>
      </c>
      <c r="E90" s="34">
        <v>6346</v>
      </c>
      <c r="F90" s="34">
        <v>12650</v>
      </c>
      <c r="G90" s="34">
        <v>6606</v>
      </c>
      <c r="H90" s="34">
        <v>13400</v>
      </c>
      <c r="I90" s="34">
        <v>6988</v>
      </c>
      <c r="J90" s="34">
        <v>14634</v>
      </c>
      <c r="K90" s="212">
        <v>7025</v>
      </c>
      <c r="L90" s="212">
        <v>15860</v>
      </c>
      <c r="M90" s="212">
        <v>7149</v>
      </c>
      <c r="N90" s="212">
        <v>16051</v>
      </c>
      <c r="O90" s="212">
        <v>6445</v>
      </c>
      <c r="P90" s="212">
        <v>14946</v>
      </c>
      <c r="Q90" s="212">
        <v>7399</v>
      </c>
      <c r="R90" s="212">
        <v>15719</v>
      </c>
      <c r="S90" s="212"/>
      <c r="T90" s="212"/>
      <c r="U90" s="123"/>
      <c r="V90" s="295" t="s">
        <v>1087</v>
      </c>
      <c r="W90" s="124" t="s">
        <v>128</v>
      </c>
      <c r="X90" s="167"/>
      <c r="Z90" t="str">
        <f t="shared" si="2"/>
        <v/>
      </c>
      <c r="AA90" t="str">
        <f t="shared" si="3"/>
        <v/>
      </c>
    </row>
    <row r="91" spans="1:27">
      <c r="A91" s="13"/>
      <c r="B91" s="467" t="s">
        <v>545</v>
      </c>
      <c r="C91" s="470"/>
      <c r="D91" s="14" t="s">
        <v>16</v>
      </c>
      <c r="E91" s="34">
        <v>4356</v>
      </c>
      <c r="F91" s="34">
        <v>9455</v>
      </c>
      <c r="G91" s="34">
        <v>4470</v>
      </c>
      <c r="H91" s="34">
        <v>10035</v>
      </c>
      <c r="I91" s="34">
        <v>4761</v>
      </c>
      <c r="J91" s="34">
        <v>11190</v>
      </c>
      <c r="K91" s="212">
        <v>5126</v>
      </c>
      <c r="L91" s="212">
        <v>12473</v>
      </c>
      <c r="M91" s="212">
        <v>5208</v>
      </c>
      <c r="N91" s="212">
        <v>12583</v>
      </c>
      <c r="O91" s="212">
        <v>4846</v>
      </c>
      <c r="P91" s="212">
        <v>12124</v>
      </c>
      <c r="Q91" s="212">
        <v>5122</v>
      </c>
      <c r="R91" s="212">
        <v>12538</v>
      </c>
      <c r="S91" s="212"/>
      <c r="T91" s="212"/>
      <c r="U91" s="123"/>
      <c r="V91" s="295" t="s">
        <v>1088</v>
      </c>
      <c r="W91" s="124"/>
      <c r="X91" s="167"/>
      <c r="Z91" t="str">
        <f t="shared" si="2"/>
        <v/>
      </c>
      <c r="AA91" t="str">
        <f t="shared" si="3"/>
        <v/>
      </c>
    </row>
    <row r="92" spans="1:27">
      <c r="A92" s="13"/>
      <c r="B92" s="467" t="s">
        <v>546</v>
      </c>
      <c r="C92" s="470"/>
      <c r="D92" s="14" t="s">
        <v>16</v>
      </c>
      <c r="E92" s="34">
        <v>1990</v>
      </c>
      <c r="F92" s="34">
        <v>3195</v>
      </c>
      <c r="G92" s="34">
        <v>2136</v>
      </c>
      <c r="H92" s="34">
        <v>3365</v>
      </c>
      <c r="I92" s="34">
        <v>2227</v>
      </c>
      <c r="J92" s="34">
        <v>3444</v>
      </c>
      <c r="K92" s="212">
        <v>1899</v>
      </c>
      <c r="L92" s="212">
        <v>3387</v>
      </c>
      <c r="M92" s="212">
        <v>1941</v>
      </c>
      <c r="N92" s="212">
        <v>3468</v>
      </c>
      <c r="O92" s="212">
        <v>1599</v>
      </c>
      <c r="P92" s="212">
        <v>2822</v>
      </c>
      <c r="Q92" s="212">
        <v>2277</v>
      </c>
      <c r="R92" s="212">
        <v>3181</v>
      </c>
      <c r="S92" s="212"/>
      <c r="T92" s="212"/>
      <c r="U92" s="123"/>
      <c r="V92" s="295" t="s">
        <v>1089</v>
      </c>
      <c r="W92" s="124"/>
      <c r="X92" s="167"/>
      <c r="Z92" t="str">
        <f t="shared" si="2"/>
        <v/>
      </c>
      <c r="AA92" t="str">
        <f t="shared" si="3"/>
        <v/>
      </c>
    </row>
    <row r="93" spans="1:27" ht="24.95" customHeight="1">
      <c r="A93" s="13">
        <v>103</v>
      </c>
      <c r="B93" s="444" t="s">
        <v>547</v>
      </c>
      <c r="C93" s="445"/>
      <c r="D93" s="14" t="s">
        <v>16</v>
      </c>
      <c r="E93" s="34">
        <v>19025</v>
      </c>
      <c r="F93" s="34">
        <v>7623</v>
      </c>
      <c r="G93" s="34">
        <v>19926</v>
      </c>
      <c r="H93" s="34">
        <v>8555</v>
      </c>
      <c r="I93" s="34">
        <v>21002</v>
      </c>
      <c r="J93" s="34">
        <v>9410</v>
      </c>
      <c r="K93" s="212">
        <v>24035</v>
      </c>
      <c r="L93" s="212">
        <v>10725</v>
      </c>
      <c r="M93" s="212">
        <v>23775</v>
      </c>
      <c r="N93" s="212">
        <v>10373</v>
      </c>
      <c r="O93" s="212">
        <v>21398</v>
      </c>
      <c r="P93" s="212">
        <v>9172</v>
      </c>
      <c r="Q93" s="212">
        <v>20272</v>
      </c>
      <c r="R93" s="212">
        <v>9142</v>
      </c>
      <c r="S93" s="212"/>
      <c r="T93" s="212"/>
      <c r="U93" s="123"/>
      <c r="V93" s="295" t="s">
        <v>1090</v>
      </c>
      <c r="W93" s="124" t="s">
        <v>128</v>
      </c>
      <c r="X93" s="167"/>
      <c r="Z93" t="str">
        <f t="shared" si="2"/>
        <v/>
      </c>
      <c r="AA93" t="str">
        <f t="shared" si="3"/>
        <v/>
      </c>
    </row>
    <row r="94" spans="1:27">
      <c r="A94" s="13"/>
      <c r="B94" s="467" t="s">
        <v>545</v>
      </c>
      <c r="C94" s="470"/>
      <c r="D94" s="14" t="s">
        <v>16</v>
      </c>
      <c r="E94" s="34">
        <v>13482</v>
      </c>
      <c r="F94" s="34">
        <v>5185</v>
      </c>
      <c r="G94" s="34">
        <v>14126</v>
      </c>
      <c r="H94" s="34">
        <v>5733</v>
      </c>
      <c r="I94" s="34">
        <v>14860</v>
      </c>
      <c r="J94" s="34">
        <v>6515</v>
      </c>
      <c r="K94" s="212">
        <v>17463</v>
      </c>
      <c r="L94" s="212">
        <v>7703</v>
      </c>
      <c r="M94" s="212">
        <v>17199</v>
      </c>
      <c r="N94" s="212">
        <v>7266</v>
      </c>
      <c r="O94" s="212">
        <v>15927</v>
      </c>
      <c r="P94" s="212">
        <v>6642</v>
      </c>
      <c r="Q94" s="212">
        <v>16116</v>
      </c>
      <c r="R94" s="212">
        <v>6696</v>
      </c>
      <c r="S94" s="212"/>
      <c r="T94" s="212"/>
      <c r="U94" s="123"/>
      <c r="V94" s="295" t="s">
        <v>1091</v>
      </c>
      <c r="W94" s="124"/>
      <c r="X94" s="167"/>
      <c r="Z94" t="str">
        <f t="shared" si="2"/>
        <v/>
      </c>
      <c r="AA94" t="str">
        <f t="shared" si="3"/>
        <v/>
      </c>
    </row>
    <row r="95" spans="1:27">
      <c r="A95" s="13"/>
      <c r="B95" s="467" t="s">
        <v>546</v>
      </c>
      <c r="C95" s="470"/>
      <c r="D95" s="14" t="s">
        <v>16</v>
      </c>
      <c r="E95" s="34">
        <v>5543</v>
      </c>
      <c r="F95" s="34">
        <v>2438</v>
      </c>
      <c r="G95" s="34">
        <v>5800</v>
      </c>
      <c r="H95" s="34">
        <v>2822</v>
      </c>
      <c r="I95" s="34">
        <v>6142</v>
      </c>
      <c r="J95" s="34">
        <v>2895</v>
      </c>
      <c r="K95" s="212">
        <v>6572</v>
      </c>
      <c r="L95" s="212">
        <v>3022</v>
      </c>
      <c r="M95" s="212">
        <v>6576</v>
      </c>
      <c r="N95" s="212">
        <v>3107</v>
      </c>
      <c r="O95" s="212">
        <v>5471</v>
      </c>
      <c r="P95" s="212">
        <v>2530</v>
      </c>
      <c r="Q95" s="212">
        <v>4156</v>
      </c>
      <c r="R95" s="212">
        <v>2446</v>
      </c>
      <c r="S95" s="212"/>
      <c r="T95" s="212"/>
      <c r="U95" s="123"/>
      <c r="V95" s="295" t="s">
        <v>1092</v>
      </c>
      <c r="W95" s="124"/>
      <c r="X95" s="167"/>
      <c r="Z95" t="str">
        <f t="shared" si="2"/>
        <v/>
      </c>
      <c r="AA95" t="str">
        <f t="shared" si="3"/>
        <v/>
      </c>
    </row>
    <row r="96" spans="1:27" ht="24.95" customHeight="1">
      <c r="A96" s="13">
        <v>104</v>
      </c>
      <c r="B96" s="264" t="s">
        <v>548</v>
      </c>
      <c r="C96" s="29"/>
      <c r="D96" s="14" t="s">
        <v>16</v>
      </c>
      <c r="E96" s="34">
        <v>6470</v>
      </c>
      <c r="F96" s="34">
        <v>13246</v>
      </c>
      <c r="G96" s="34">
        <v>6763</v>
      </c>
      <c r="H96" s="34">
        <v>14139</v>
      </c>
      <c r="I96" s="34">
        <v>6882</v>
      </c>
      <c r="J96" s="34">
        <v>15656</v>
      </c>
      <c r="K96" s="212">
        <v>7047</v>
      </c>
      <c r="L96" s="212">
        <v>16004</v>
      </c>
      <c r="M96" s="212">
        <v>7205</v>
      </c>
      <c r="N96" s="212">
        <v>16604</v>
      </c>
      <c r="O96" s="212">
        <v>7197</v>
      </c>
      <c r="P96" s="212">
        <v>16415</v>
      </c>
      <c r="Q96" s="212">
        <v>7176</v>
      </c>
      <c r="R96" s="212">
        <v>15427</v>
      </c>
      <c r="S96" s="212"/>
      <c r="T96" s="212"/>
      <c r="U96" s="123"/>
      <c r="V96" s="295" t="s">
        <v>1093</v>
      </c>
      <c r="W96" s="124" t="s">
        <v>128</v>
      </c>
      <c r="X96" s="167"/>
      <c r="Z96" t="str">
        <f t="shared" si="2"/>
        <v/>
      </c>
      <c r="AA96" t="str">
        <f t="shared" si="3"/>
        <v/>
      </c>
    </row>
    <row r="97" spans="1:27" ht="24.95" customHeight="1">
      <c r="A97" s="13"/>
      <c r="B97" s="261" t="s">
        <v>545</v>
      </c>
      <c r="C97" s="90"/>
      <c r="D97" s="14" t="s">
        <v>16</v>
      </c>
      <c r="E97" s="34">
        <v>4400</v>
      </c>
      <c r="F97" s="34">
        <v>9982</v>
      </c>
      <c r="G97" s="34">
        <v>4636</v>
      </c>
      <c r="H97" s="34">
        <v>10843</v>
      </c>
      <c r="I97" s="34">
        <v>5060</v>
      </c>
      <c r="J97" s="34">
        <v>12448</v>
      </c>
      <c r="K97" s="212">
        <v>5174</v>
      </c>
      <c r="L97" s="212">
        <v>12619</v>
      </c>
      <c r="M97" s="212">
        <v>5321</v>
      </c>
      <c r="N97" s="212">
        <v>13253</v>
      </c>
      <c r="O97" s="212">
        <v>5267</v>
      </c>
      <c r="P97" s="212">
        <v>13037</v>
      </c>
      <c r="Q97" s="212">
        <v>4981</v>
      </c>
      <c r="R97" s="212">
        <v>12311</v>
      </c>
      <c r="S97" s="212"/>
      <c r="T97" s="212"/>
      <c r="U97" s="123"/>
      <c r="V97" s="295" t="s">
        <v>1094</v>
      </c>
      <c r="W97" s="124"/>
      <c r="X97" s="167"/>
      <c r="Z97" t="str">
        <f t="shared" si="2"/>
        <v/>
      </c>
      <c r="AA97" t="str">
        <f t="shared" si="3"/>
        <v/>
      </c>
    </row>
    <row r="98" spans="1:27" ht="24.95" customHeight="1">
      <c r="A98" s="13"/>
      <c r="B98" s="261" t="s">
        <v>546</v>
      </c>
      <c r="C98" s="90"/>
      <c r="D98" s="14" t="s">
        <v>16</v>
      </c>
      <c r="E98" s="34">
        <v>2070</v>
      </c>
      <c r="F98" s="34">
        <v>3264</v>
      </c>
      <c r="G98" s="34">
        <v>2127</v>
      </c>
      <c r="H98" s="34">
        <v>3296</v>
      </c>
      <c r="I98" s="34">
        <v>1822</v>
      </c>
      <c r="J98" s="34">
        <v>3208</v>
      </c>
      <c r="K98" s="212">
        <v>1873</v>
      </c>
      <c r="L98" s="212">
        <v>3385</v>
      </c>
      <c r="M98" s="212">
        <v>1884</v>
      </c>
      <c r="N98" s="212">
        <v>3351</v>
      </c>
      <c r="O98" s="212">
        <v>1930</v>
      </c>
      <c r="P98" s="212">
        <v>3378</v>
      </c>
      <c r="Q98" s="212">
        <v>2195</v>
      </c>
      <c r="R98" s="212">
        <v>3116</v>
      </c>
      <c r="S98" s="212"/>
      <c r="T98" s="212"/>
      <c r="U98" s="123"/>
      <c r="V98" s="295" t="s">
        <v>1095</v>
      </c>
      <c r="W98" s="124"/>
      <c r="X98" s="167"/>
      <c r="Z98" t="str">
        <f t="shared" si="2"/>
        <v/>
      </c>
      <c r="AA98" t="str">
        <f t="shared" si="3"/>
        <v/>
      </c>
    </row>
    <row r="99" spans="1:27" ht="24.95" customHeight="1">
      <c r="A99" s="13">
        <v>105</v>
      </c>
      <c r="B99" s="264" t="s">
        <v>549</v>
      </c>
      <c r="C99" s="29"/>
      <c r="D99" s="14" t="s">
        <v>16</v>
      </c>
      <c r="E99" s="34">
        <v>19844</v>
      </c>
      <c r="F99" s="34">
        <v>8383</v>
      </c>
      <c r="G99" s="34">
        <v>20643</v>
      </c>
      <c r="H99" s="34">
        <v>9040</v>
      </c>
      <c r="I99" s="34">
        <v>23737</v>
      </c>
      <c r="J99" s="34">
        <v>10953</v>
      </c>
      <c r="K99" s="212">
        <v>23955</v>
      </c>
      <c r="L99" s="212">
        <v>10644</v>
      </c>
      <c r="M99" s="212">
        <v>24217</v>
      </c>
      <c r="N99" s="212">
        <v>10596</v>
      </c>
      <c r="O99" s="212">
        <v>24039</v>
      </c>
      <c r="P99" s="212">
        <v>10425</v>
      </c>
      <c r="Q99" s="212">
        <v>20159</v>
      </c>
      <c r="R99" s="212">
        <v>8839</v>
      </c>
      <c r="S99" s="212"/>
      <c r="T99" s="212"/>
      <c r="U99" s="123"/>
      <c r="V99" s="295" t="s">
        <v>1096</v>
      </c>
      <c r="W99" s="124" t="s">
        <v>128</v>
      </c>
      <c r="X99" s="167"/>
      <c r="Z99" t="str">
        <f t="shared" si="2"/>
        <v/>
      </c>
      <c r="AA99" t="str">
        <f t="shared" si="3"/>
        <v/>
      </c>
    </row>
    <row r="100" spans="1:27" ht="24.95" customHeight="1">
      <c r="A100" s="13"/>
      <c r="B100" s="261" t="s">
        <v>545</v>
      </c>
      <c r="C100" s="90"/>
      <c r="D100" s="14" t="s">
        <v>16</v>
      </c>
      <c r="E100" s="34">
        <v>14061</v>
      </c>
      <c r="F100" s="34">
        <v>5591</v>
      </c>
      <c r="G100" s="34">
        <v>14747</v>
      </c>
      <c r="H100" s="34">
        <v>6202</v>
      </c>
      <c r="I100" s="34">
        <v>17182</v>
      </c>
      <c r="J100" s="34">
        <v>7877</v>
      </c>
      <c r="K100" s="212">
        <v>17416</v>
      </c>
      <c r="L100" s="212">
        <v>7572</v>
      </c>
      <c r="M100" s="212">
        <v>17758</v>
      </c>
      <c r="N100" s="212">
        <v>7432</v>
      </c>
      <c r="O100" s="212">
        <v>17721</v>
      </c>
      <c r="P100" s="212">
        <v>7258</v>
      </c>
      <c r="Q100" s="212">
        <v>15998</v>
      </c>
      <c r="R100" s="212">
        <v>6441</v>
      </c>
      <c r="S100" s="212"/>
      <c r="T100" s="212"/>
      <c r="U100" s="123"/>
      <c r="V100" s="295" t="s">
        <v>1097</v>
      </c>
      <c r="W100" s="124"/>
      <c r="X100" s="167"/>
      <c r="Z100" t="str">
        <f t="shared" si="2"/>
        <v/>
      </c>
      <c r="AA100" t="str">
        <f t="shared" si="3"/>
        <v/>
      </c>
    </row>
    <row r="101" spans="1:27" ht="24.95" customHeight="1">
      <c r="A101" s="13"/>
      <c r="B101" s="261" t="s">
        <v>546</v>
      </c>
      <c r="C101" s="90"/>
      <c r="D101" s="14" t="s">
        <v>16</v>
      </c>
      <c r="E101" s="34">
        <v>5783</v>
      </c>
      <c r="F101" s="34">
        <v>2792</v>
      </c>
      <c r="G101" s="34">
        <v>5896</v>
      </c>
      <c r="H101" s="34">
        <v>2838</v>
      </c>
      <c r="I101" s="34">
        <v>6555</v>
      </c>
      <c r="J101" s="34">
        <v>3076</v>
      </c>
      <c r="K101" s="212">
        <v>6539</v>
      </c>
      <c r="L101" s="212">
        <v>3072</v>
      </c>
      <c r="M101" s="212">
        <v>6459</v>
      </c>
      <c r="N101" s="212">
        <v>3164</v>
      </c>
      <c r="O101" s="212">
        <v>6318</v>
      </c>
      <c r="P101" s="212">
        <v>3167</v>
      </c>
      <c r="Q101" s="212">
        <v>4161</v>
      </c>
      <c r="R101" s="212">
        <v>2398</v>
      </c>
      <c r="S101" s="212"/>
      <c r="T101" s="212"/>
      <c r="U101" s="123"/>
      <c r="V101" s="295" t="s">
        <v>1098</v>
      </c>
      <c r="W101" s="124"/>
      <c r="X101" s="167"/>
      <c r="Z101" t="str">
        <f t="shared" si="2"/>
        <v/>
      </c>
      <c r="AA101" t="str">
        <f t="shared" si="3"/>
        <v/>
      </c>
    </row>
    <row r="102" spans="1:27" ht="24.95" customHeight="1">
      <c r="A102" s="13">
        <v>106</v>
      </c>
      <c r="B102" s="264" t="s">
        <v>550</v>
      </c>
      <c r="C102" s="29"/>
      <c r="D102" s="14" t="s">
        <v>16</v>
      </c>
      <c r="E102" s="34">
        <v>35</v>
      </c>
      <c r="F102" s="34">
        <v>12</v>
      </c>
      <c r="G102" s="34">
        <v>22</v>
      </c>
      <c r="H102" s="34">
        <v>11</v>
      </c>
      <c r="I102" s="34">
        <v>20</v>
      </c>
      <c r="J102" s="34">
        <v>8</v>
      </c>
      <c r="K102" s="212">
        <v>17</v>
      </c>
      <c r="L102" s="212">
        <v>10</v>
      </c>
      <c r="M102" s="212">
        <v>14</v>
      </c>
      <c r="N102" s="212">
        <v>15</v>
      </c>
      <c r="O102" s="212">
        <v>13</v>
      </c>
      <c r="P102" s="212">
        <v>8</v>
      </c>
      <c r="Q102" s="212">
        <v>26</v>
      </c>
      <c r="R102" s="212">
        <v>15</v>
      </c>
      <c r="S102" s="212"/>
      <c r="T102" s="212"/>
      <c r="U102" s="123"/>
      <c r="V102" s="295" t="s">
        <v>1099</v>
      </c>
      <c r="W102" s="124" t="s">
        <v>128</v>
      </c>
      <c r="X102" s="167"/>
      <c r="Z102" t="str">
        <f t="shared" si="2"/>
        <v/>
      </c>
      <c r="AA102" t="str">
        <f t="shared" si="3"/>
        <v/>
      </c>
    </row>
    <row r="103" spans="1:27" ht="24.95" customHeight="1">
      <c r="A103" s="13"/>
      <c r="B103" s="261" t="s">
        <v>545</v>
      </c>
      <c r="C103" s="90"/>
      <c r="D103" s="14" t="s">
        <v>16</v>
      </c>
      <c r="E103" s="34">
        <v>27</v>
      </c>
      <c r="F103" s="34">
        <v>6</v>
      </c>
      <c r="G103" s="34">
        <v>14</v>
      </c>
      <c r="H103" s="34">
        <v>5</v>
      </c>
      <c r="I103" s="34">
        <v>12</v>
      </c>
      <c r="J103" s="34">
        <v>3</v>
      </c>
      <c r="K103" s="212">
        <v>10</v>
      </c>
      <c r="L103" s="212">
        <v>4</v>
      </c>
      <c r="M103" s="212">
        <v>9</v>
      </c>
      <c r="N103" s="212">
        <v>8</v>
      </c>
      <c r="O103" s="212">
        <v>7</v>
      </c>
      <c r="P103" s="212">
        <v>4</v>
      </c>
      <c r="Q103" s="212">
        <v>23</v>
      </c>
      <c r="R103" s="212">
        <v>8</v>
      </c>
      <c r="S103" s="212"/>
      <c r="T103" s="212"/>
      <c r="U103" s="123"/>
      <c r="V103" s="295" t="s">
        <v>1100</v>
      </c>
      <c r="W103" s="124"/>
      <c r="X103" s="167"/>
      <c r="Z103" t="str">
        <f t="shared" si="2"/>
        <v/>
      </c>
      <c r="AA103" t="str">
        <f t="shared" si="3"/>
        <v/>
      </c>
    </row>
    <row r="104" spans="1:27" ht="24.95" customHeight="1">
      <c r="A104" s="13"/>
      <c r="B104" s="261" t="s">
        <v>546</v>
      </c>
      <c r="C104" s="90"/>
      <c r="D104" s="14" t="s">
        <v>16</v>
      </c>
      <c r="E104" s="34">
        <v>8</v>
      </c>
      <c r="F104" s="34">
        <v>6</v>
      </c>
      <c r="G104" s="34">
        <v>8</v>
      </c>
      <c r="H104" s="34">
        <v>6</v>
      </c>
      <c r="I104" s="34">
        <v>8</v>
      </c>
      <c r="J104" s="34">
        <v>5</v>
      </c>
      <c r="K104" s="212">
        <v>7</v>
      </c>
      <c r="L104" s="212">
        <v>6</v>
      </c>
      <c r="M104" s="212">
        <v>5</v>
      </c>
      <c r="N104" s="212">
        <v>7</v>
      </c>
      <c r="O104" s="212">
        <v>6</v>
      </c>
      <c r="P104" s="212">
        <v>4</v>
      </c>
      <c r="Q104" s="212">
        <v>3</v>
      </c>
      <c r="R104" s="212">
        <v>7</v>
      </c>
      <c r="S104" s="212"/>
      <c r="T104" s="212"/>
      <c r="U104" s="123"/>
      <c r="V104" s="295" t="s">
        <v>1101</v>
      </c>
      <c r="W104" s="124"/>
      <c r="X104" s="167"/>
      <c r="Z104" t="str">
        <f t="shared" si="2"/>
        <v/>
      </c>
      <c r="AA104" t="str">
        <f t="shared" si="3"/>
        <v/>
      </c>
    </row>
    <row r="105" spans="1:27" ht="24.95" customHeight="1">
      <c r="A105" s="13">
        <v>107</v>
      </c>
      <c r="B105" s="262" t="s">
        <v>551</v>
      </c>
      <c r="C105" s="29"/>
      <c r="D105" s="14" t="s">
        <v>206</v>
      </c>
      <c r="E105" s="37">
        <v>1902</v>
      </c>
      <c r="F105" s="37">
        <v>1310</v>
      </c>
      <c r="G105" s="37">
        <v>1978</v>
      </c>
      <c r="H105" s="37">
        <v>1616</v>
      </c>
      <c r="I105" s="37">
        <v>1903</v>
      </c>
      <c r="J105" s="37">
        <v>1562</v>
      </c>
      <c r="K105" s="37">
        <v>5225</v>
      </c>
      <c r="L105" s="37">
        <v>3755</v>
      </c>
      <c r="M105" s="37">
        <v>5389</v>
      </c>
      <c r="N105" s="37">
        <v>3901</v>
      </c>
      <c r="O105" s="37">
        <v>5599</v>
      </c>
      <c r="P105" s="37">
        <v>4032</v>
      </c>
      <c r="Q105" s="37">
        <v>5955</v>
      </c>
      <c r="R105" s="37">
        <v>4439</v>
      </c>
      <c r="S105" s="37"/>
      <c r="T105" s="37"/>
      <c r="U105" s="123"/>
      <c r="V105" s="295" t="s">
        <v>1102</v>
      </c>
      <c r="W105" s="124" t="s">
        <v>129</v>
      </c>
      <c r="X105" s="146"/>
      <c r="Z105" t="str">
        <f t="shared" si="2"/>
        <v/>
      </c>
      <c r="AA105" t="str">
        <f t="shared" si="3"/>
        <v/>
      </c>
    </row>
    <row r="106" spans="1:27" ht="24.95" customHeight="1">
      <c r="A106" s="13">
        <v>108</v>
      </c>
      <c r="B106" s="262" t="s">
        <v>130</v>
      </c>
      <c r="C106" s="172"/>
      <c r="D106" s="14" t="s">
        <v>206</v>
      </c>
      <c r="E106" s="37">
        <v>277</v>
      </c>
      <c r="F106" s="37">
        <v>198</v>
      </c>
      <c r="G106" s="37">
        <v>289</v>
      </c>
      <c r="H106" s="37">
        <v>282</v>
      </c>
      <c r="I106" s="37">
        <v>306</v>
      </c>
      <c r="J106" s="37">
        <v>316</v>
      </c>
      <c r="K106" s="37">
        <v>283</v>
      </c>
      <c r="L106" s="37">
        <v>291</v>
      </c>
      <c r="M106" s="37">
        <v>302</v>
      </c>
      <c r="N106" s="37">
        <v>348</v>
      </c>
      <c r="O106" s="37">
        <v>366</v>
      </c>
      <c r="P106" s="37">
        <v>356</v>
      </c>
      <c r="Q106" s="37">
        <v>371</v>
      </c>
      <c r="R106" s="37">
        <v>393</v>
      </c>
      <c r="S106" s="37"/>
      <c r="T106" s="37"/>
      <c r="U106" s="123"/>
      <c r="V106" s="295" t="s">
        <v>1103</v>
      </c>
      <c r="W106" s="124" t="s">
        <v>131</v>
      </c>
      <c r="X106" s="167"/>
      <c r="Z106" t="str">
        <f t="shared" si="2"/>
        <v/>
      </c>
      <c r="AA106" t="str">
        <f t="shared" si="3"/>
        <v/>
      </c>
    </row>
    <row r="107" spans="1:27" ht="24.95" customHeight="1">
      <c r="A107" s="13">
        <v>109</v>
      </c>
      <c r="B107" s="262" t="s">
        <v>132</v>
      </c>
      <c r="C107" s="173"/>
      <c r="D107" s="14" t="s">
        <v>206</v>
      </c>
      <c r="E107" s="37">
        <v>101</v>
      </c>
      <c r="F107" s="37">
        <v>81</v>
      </c>
      <c r="G107" s="37">
        <v>52</v>
      </c>
      <c r="H107" s="37">
        <v>45</v>
      </c>
      <c r="I107" s="37">
        <v>61</v>
      </c>
      <c r="J107" s="37">
        <v>61</v>
      </c>
      <c r="K107" s="37">
        <v>57</v>
      </c>
      <c r="L107" s="37">
        <v>58</v>
      </c>
      <c r="M107" s="37">
        <v>69</v>
      </c>
      <c r="N107" s="37">
        <v>64</v>
      </c>
      <c r="O107" s="37">
        <v>60</v>
      </c>
      <c r="P107" s="37">
        <v>53</v>
      </c>
      <c r="Q107" s="37">
        <v>71</v>
      </c>
      <c r="R107" s="37">
        <v>71</v>
      </c>
      <c r="S107" s="37"/>
      <c r="T107" s="37"/>
      <c r="U107" s="123"/>
      <c r="V107" s="295" t="s">
        <v>1104</v>
      </c>
      <c r="W107" s="124" t="s">
        <v>129</v>
      </c>
      <c r="X107" s="167"/>
      <c r="Z107" t="str">
        <f t="shared" si="2"/>
        <v/>
      </c>
      <c r="AA107" t="str">
        <f t="shared" si="3"/>
        <v/>
      </c>
    </row>
    <row r="108" spans="1:27" ht="99.95" customHeight="1">
      <c r="A108" s="13">
        <v>110</v>
      </c>
      <c r="B108" s="262" t="s">
        <v>552</v>
      </c>
      <c r="C108" s="173"/>
      <c r="D108" s="14" t="s">
        <v>16</v>
      </c>
      <c r="E108" s="37">
        <v>20631</v>
      </c>
      <c r="F108" s="37">
        <v>13519</v>
      </c>
      <c r="G108" s="37">
        <v>23071</v>
      </c>
      <c r="H108" s="37">
        <v>15152</v>
      </c>
      <c r="I108" s="37">
        <v>26043</v>
      </c>
      <c r="J108" s="37">
        <v>18194</v>
      </c>
      <c r="K108" s="37">
        <v>28856</v>
      </c>
      <c r="L108" s="37">
        <v>20283</v>
      </c>
      <c r="M108" s="37">
        <v>30830</v>
      </c>
      <c r="N108" s="37">
        <v>21971</v>
      </c>
      <c r="O108" s="37">
        <v>32657</v>
      </c>
      <c r="P108" s="37">
        <v>24701</v>
      </c>
      <c r="Q108" s="37">
        <v>34056</v>
      </c>
      <c r="R108" s="37">
        <v>26740</v>
      </c>
      <c r="S108" s="37"/>
      <c r="T108" s="37"/>
      <c r="U108" s="123"/>
      <c r="V108" s="295" t="s">
        <v>1105</v>
      </c>
      <c r="W108" s="124" t="s">
        <v>90</v>
      </c>
      <c r="X108" s="167"/>
      <c r="Z108" t="str">
        <f t="shared" si="2"/>
        <v/>
      </c>
      <c r="AA108" t="str">
        <f t="shared" si="3"/>
        <v/>
      </c>
    </row>
    <row r="109" spans="1:27" ht="39.950000000000003" customHeight="1">
      <c r="A109" s="13">
        <v>111</v>
      </c>
      <c r="B109" s="262" t="s">
        <v>133</v>
      </c>
      <c r="C109" s="173"/>
      <c r="D109" s="14" t="s">
        <v>16</v>
      </c>
      <c r="E109" s="37">
        <v>2378</v>
      </c>
      <c r="F109" s="37">
        <v>4963</v>
      </c>
      <c r="G109" s="37">
        <v>2426</v>
      </c>
      <c r="H109" s="37">
        <v>5092</v>
      </c>
      <c r="I109" s="37">
        <v>2559</v>
      </c>
      <c r="J109" s="37">
        <v>5135</v>
      </c>
      <c r="K109" s="37">
        <v>2769</v>
      </c>
      <c r="L109" s="37">
        <v>5405</v>
      </c>
      <c r="M109" s="37">
        <v>2847</v>
      </c>
      <c r="N109" s="37">
        <v>5521</v>
      </c>
      <c r="O109" s="37">
        <v>2956</v>
      </c>
      <c r="P109" s="37">
        <v>5708</v>
      </c>
      <c r="Q109" s="37">
        <v>3048</v>
      </c>
      <c r="R109" s="37">
        <v>5629</v>
      </c>
      <c r="S109" s="37"/>
      <c r="T109" s="37"/>
      <c r="U109" s="123"/>
      <c r="V109" s="295" t="s">
        <v>1106</v>
      </c>
      <c r="W109" s="124" t="s">
        <v>90</v>
      </c>
      <c r="X109" s="167"/>
      <c r="Z109" t="str">
        <f t="shared" si="2"/>
        <v/>
      </c>
      <c r="AA109" t="str">
        <f t="shared" si="3"/>
        <v/>
      </c>
    </row>
    <row r="110" spans="1:27" ht="65.099999999999994" customHeight="1">
      <c r="A110" s="13">
        <v>112</v>
      </c>
      <c r="B110" s="264" t="s">
        <v>553</v>
      </c>
      <c r="C110" s="29"/>
      <c r="D110" s="14" t="s">
        <v>491</v>
      </c>
      <c r="E110" s="37">
        <v>26</v>
      </c>
      <c r="F110" s="37">
        <v>31</v>
      </c>
      <c r="G110" s="37">
        <v>25</v>
      </c>
      <c r="H110" s="37">
        <v>32</v>
      </c>
      <c r="I110" s="37">
        <v>21</v>
      </c>
      <c r="J110" s="37">
        <v>32</v>
      </c>
      <c r="K110" s="37">
        <v>22</v>
      </c>
      <c r="L110" s="37">
        <v>30</v>
      </c>
      <c r="M110" s="37">
        <v>23</v>
      </c>
      <c r="N110" s="37">
        <v>31</v>
      </c>
      <c r="O110" s="37">
        <v>20</v>
      </c>
      <c r="P110" s="37">
        <v>32</v>
      </c>
      <c r="Q110" s="37">
        <v>22</v>
      </c>
      <c r="R110" s="37">
        <v>30</v>
      </c>
      <c r="S110" s="37"/>
      <c r="T110" s="37"/>
      <c r="U110" s="123"/>
      <c r="V110" s="295" t="s">
        <v>1107</v>
      </c>
      <c r="W110" s="124" t="s">
        <v>90</v>
      </c>
      <c r="X110" s="167"/>
      <c r="Z110" t="str">
        <f t="shared" si="2"/>
        <v/>
      </c>
      <c r="AA110" t="str">
        <f t="shared" si="3"/>
        <v/>
      </c>
    </row>
    <row r="111" spans="1:27" ht="24.95" customHeight="1">
      <c r="A111" s="13">
        <v>113</v>
      </c>
      <c r="B111" s="264" t="s">
        <v>554</v>
      </c>
      <c r="C111" s="29"/>
      <c r="D111" s="14" t="s">
        <v>493</v>
      </c>
      <c r="E111" s="128">
        <v>4.5</v>
      </c>
      <c r="F111" s="128">
        <v>4.2</v>
      </c>
      <c r="G111" s="128">
        <v>4.2</v>
      </c>
      <c r="H111" s="128">
        <v>4.3</v>
      </c>
      <c r="I111" s="128">
        <v>3.6</v>
      </c>
      <c r="J111" s="128">
        <v>4.2</v>
      </c>
      <c r="K111" s="128">
        <v>3.6</v>
      </c>
      <c r="L111" s="128">
        <v>3.9</v>
      </c>
      <c r="M111" s="128">
        <v>3.8</v>
      </c>
      <c r="N111" s="128">
        <v>4.0999999999999996</v>
      </c>
      <c r="O111" s="128">
        <v>3.3</v>
      </c>
      <c r="P111" s="128">
        <v>4.2</v>
      </c>
      <c r="Q111" s="128">
        <v>3.5</v>
      </c>
      <c r="R111" s="128">
        <v>3.9</v>
      </c>
      <c r="S111" s="128"/>
      <c r="T111" s="128"/>
      <c r="U111" s="123"/>
      <c r="V111" s="295" t="s">
        <v>1108</v>
      </c>
      <c r="W111" s="124" t="s">
        <v>90</v>
      </c>
      <c r="X111" s="167"/>
      <c r="Z111" t="str">
        <f t="shared" si="2"/>
        <v/>
      </c>
      <c r="AA111" t="str">
        <f t="shared" si="3"/>
        <v/>
      </c>
    </row>
    <row r="112" spans="1:27">
      <c r="A112" s="13">
        <v>114</v>
      </c>
      <c r="B112" s="259" t="s">
        <v>555</v>
      </c>
      <c r="C112" s="280"/>
      <c r="D112" s="14"/>
      <c r="E112" s="147"/>
      <c r="F112" s="129"/>
      <c r="G112" s="147"/>
      <c r="H112" s="129"/>
      <c r="I112" s="129"/>
      <c r="J112" s="129"/>
      <c r="K112" s="129"/>
      <c r="L112" s="129"/>
      <c r="M112" s="129"/>
      <c r="N112" s="129"/>
      <c r="O112" s="129"/>
      <c r="P112" s="129"/>
      <c r="Q112" s="129"/>
      <c r="R112" s="129"/>
      <c r="S112" s="129"/>
      <c r="T112" s="129"/>
      <c r="U112" s="123"/>
      <c r="V112" s="295"/>
      <c r="W112" s="124" t="s">
        <v>90</v>
      </c>
      <c r="X112" s="167"/>
      <c r="Z112" t="str">
        <f t="shared" si="2"/>
        <v/>
      </c>
      <c r="AA112" t="str">
        <f t="shared" si="3"/>
        <v/>
      </c>
    </row>
    <row r="113" spans="1:27" ht="39.950000000000003" customHeight="1">
      <c r="A113" s="13"/>
      <c r="B113" s="276" t="s">
        <v>492</v>
      </c>
      <c r="C113" s="277"/>
      <c r="D113" s="14" t="s">
        <v>493</v>
      </c>
      <c r="E113" s="128">
        <v>1.9</v>
      </c>
      <c r="F113" s="126">
        <v>5.0999999999999996</v>
      </c>
      <c r="G113" s="128">
        <v>2.2999999999999998</v>
      </c>
      <c r="H113" s="126">
        <v>5.0999999999999996</v>
      </c>
      <c r="I113" s="126">
        <v>1.8</v>
      </c>
      <c r="J113" s="126">
        <v>4.4000000000000004</v>
      </c>
      <c r="K113" s="126">
        <v>1.6</v>
      </c>
      <c r="L113" s="126">
        <v>4.0999999999999996</v>
      </c>
      <c r="M113" s="126">
        <v>2</v>
      </c>
      <c r="N113" s="126">
        <v>4.4000000000000004</v>
      </c>
      <c r="O113" s="126">
        <v>1.9</v>
      </c>
      <c r="P113" s="126">
        <v>5.4</v>
      </c>
      <c r="Q113" s="126">
        <v>1.2</v>
      </c>
      <c r="R113" s="126" t="s">
        <v>134</v>
      </c>
      <c r="S113" s="126"/>
      <c r="T113" s="126"/>
      <c r="U113" s="123"/>
      <c r="V113" s="295" t="s">
        <v>1109</v>
      </c>
      <c r="W113" s="124"/>
      <c r="X113" s="167"/>
      <c r="Z113" t="str">
        <f t="shared" si="2"/>
        <v/>
      </c>
      <c r="AA113" t="str">
        <f t="shared" si="3"/>
        <v/>
      </c>
    </row>
    <row r="114" spans="1:27" ht="39.950000000000003" customHeight="1">
      <c r="A114" s="13"/>
      <c r="B114" s="278" t="s">
        <v>494</v>
      </c>
      <c r="C114" s="277"/>
      <c r="D114" s="14" t="s">
        <v>493</v>
      </c>
      <c r="E114" s="128">
        <v>4</v>
      </c>
      <c r="F114" s="126">
        <v>3.7</v>
      </c>
      <c r="G114" s="128">
        <v>3.2</v>
      </c>
      <c r="H114" s="126">
        <v>3.9</v>
      </c>
      <c r="I114" s="126">
        <v>2.9</v>
      </c>
      <c r="J114" s="126">
        <v>4.2</v>
      </c>
      <c r="K114" s="126">
        <v>3</v>
      </c>
      <c r="L114" s="126">
        <v>3.8</v>
      </c>
      <c r="M114" s="126">
        <v>3.6</v>
      </c>
      <c r="N114" s="126">
        <v>4.0999999999999996</v>
      </c>
      <c r="O114" s="126">
        <v>3</v>
      </c>
      <c r="P114" s="126">
        <v>4.0999999999999996</v>
      </c>
      <c r="Q114" s="126" t="s">
        <v>135</v>
      </c>
      <c r="R114" s="126" t="s">
        <v>136</v>
      </c>
      <c r="S114" s="126"/>
      <c r="T114" s="126"/>
      <c r="U114" s="123"/>
      <c r="V114" s="295" t="s">
        <v>1110</v>
      </c>
      <c r="W114" s="124"/>
      <c r="X114" s="167"/>
      <c r="Z114" t="str">
        <f t="shared" si="2"/>
        <v/>
      </c>
      <c r="AA114" t="str">
        <f t="shared" si="3"/>
        <v/>
      </c>
    </row>
    <row r="115" spans="1:27" ht="39.950000000000003" customHeight="1">
      <c r="A115" s="13"/>
      <c r="B115" s="278" t="s">
        <v>498</v>
      </c>
      <c r="C115" s="277"/>
      <c r="D115" s="14" t="s">
        <v>493</v>
      </c>
      <c r="E115" s="148">
        <v>5.6</v>
      </c>
      <c r="F115" s="126">
        <v>4.2</v>
      </c>
      <c r="G115" s="128">
        <v>5.4</v>
      </c>
      <c r="H115" s="126">
        <v>4.3</v>
      </c>
      <c r="I115" s="126">
        <v>4.4000000000000004</v>
      </c>
      <c r="J115" s="126">
        <v>4.0999999999999996</v>
      </c>
      <c r="K115" s="126">
        <v>4.4000000000000004</v>
      </c>
      <c r="L115" s="126">
        <v>4</v>
      </c>
      <c r="M115" s="126">
        <v>4.3</v>
      </c>
      <c r="N115" s="126">
        <v>4</v>
      </c>
      <c r="O115" s="126">
        <v>3.8</v>
      </c>
      <c r="P115" s="126">
        <v>3.9</v>
      </c>
      <c r="Q115" s="126" t="s">
        <v>137</v>
      </c>
      <c r="R115" s="126" t="s">
        <v>138</v>
      </c>
      <c r="S115" s="126"/>
      <c r="T115" s="149"/>
      <c r="U115" s="123"/>
      <c r="V115" s="295" t="s">
        <v>1111</v>
      </c>
      <c r="W115" s="124"/>
      <c r="X115" s="167"/>
      <c r="Z115" t="str">
        <f t="shared" si="2"/>
        <v/>
      </c>
      <c r="AA115" t="str">
        <f t="shared" si="3"/>
        <v/>
      </c>
    </row>
    <row r="116" spans="1:27">
      <c r="A116" s="13">
        <v>115</v>
      </c>
      <c r="B116" s="259" t="s">
        <v>556</v>
      </c>
      <c r="C116" s="260"/>
      <c r="D116" s="14"/>
      <c r="E116" s="129"/>
      <c r="F116" s="129"/>
      <c r="G116" s="129"/>
      <c r="H116" s="129"/>
      <c r="I116" s="129"/>
      <c r="J116" s="129"/>
      <c r="K116" s="129"/>
      <c r="L116" s="129"/>
      <c r="M116" s="129"/>
      <c r="N116" s="129"/>
      <c r="O116" s="129"/>
      <c r="P116" s="129"/>
      <c r="Q116" s="129"/>
      <c r="R116" s="129"/>
      <c r="S116" s="129"/>
      <c r="T116" s="129"/>
      <c r="U116" s="123"/>
      <c r="V116" s="295"/>
      <c r="W116" s="136" t="s">
        <v>90</v>
      </c>
      <c r="X116" s="167"/>
      <c r="Z116" t="str">
        <f t="shared" si="2"/>
        <v/>
      </c>
      <c r="AA116" t="str">
        <f t="shared" si="3"/>
        <v/>
      </c>
    </row>
    <row r="117" spans="1:27" ht="24.95" customHeight="1">
      <c r="A117" s="13"/>
      <c r="B117" s="278" t="s">
        <v>139</v>
      </c>
      <c r="C117" s="277"/>
      <c r="D117" s="14" t="s">
        <v>493</v>
      </c>
      <c r="E117" s="128">
        <v>14.6</v>
      </c>
      <c r="F117" s="126">
        <v>12.7</v>
      </c>
      <c r="G117" s="128">
        <v>16.399999999999999</v>
      </c>
      <c r="H117" s="126">
        <v>15.4</v>
      </c>
      <c r="I117" s="126">
        <v>12</v>
      </c>
      <c r="J117" s="126">
        <v>12.6</v>
      </c>
      <c r="K117" s="126">
        <v>13.3</v>
      </c>
      <c r="L117" s="126">
        <v>13.4</v>
      </c>
      <c r="M117" s="126">
        <v>15.4</v>
      </c>
      <c r="N117" s="126">
        <v>12.2</v>
      </c>
      <c r="O117" s="126">
        <v>12.4</v>
      </c>
      <c r="P117" s="126">
        <v>11.6</v>
      </c>
      <c r="Q117" s="126" t="s">
        <v>140</v>
      </c>
      <c r="R117" s="126" t="s">
        <v>141</v>
      </c>
      <c r="S117" s="126"/>
      <c r="T117" s="126"/>
      <c r="U117" s="123"/>
      <c r="V117" s="295" t="s">
        <v>1112</v>
      </c>
      <c r="W117" s="124"/>
      <c r="X117" s="167"/>
      <c r="Z117" t="str">
        <f t="shared" si="2"/>
        <v/>
      </c>
      <c r="AA117" t="str">
        <f t="shared" si="3"/>
        <v/>
      </c>
    </row>
    <row r="118" spans="1:27" ht="24.95" customHeight="1">
      <c r="A118" s="13"/>
      <c r="B118" s="278" t="s">
        <v>142</v>
      </c>
      <c r="C118" s="277"/>
      <c r="D118" s="14" t="s">
        <v>493</v>
      </c>
      <c r="E118" s="128">
        <v>7.6</v>
      </c>
      <c r="F118" s="126">
        <v>7.4</v>
      </c>
      <c r="G118" s="128">
        <v>7.6</v>
      </c>
      <c r="H118" s="126">
        <v>6.9</v>
      </c>
      <c r="I118" s="126">
        <v>6.8</v>
      </c>
      <c r="J118" s="126">
        <v>6.6</v>
      </c>
      <c r="K118" s="126">
        <v>7.3</v>
      </c>
      <c r="L118" s="126">
        <v>7.2</v>
      </c>
      <c r="M118" s="126">
        <v>6.7</v>
      </c>
      <c r="N118" s="126">
        <v>6.9</v>
      </c>
      <c r="O118" s="126">
        <v>6.2</v>
      </c>
      <c r="P118" s="126">
        <v>6.2</v>
      </c>
      <c r="Q118" s="126" t="s">
        <v>137</v>
      </c>
      <c r="R118" s="126" t="s">
        <v>143</v>
      </c>
      <c r="S118" s="126"/>
      <c r="T118" s="126"/>
      <c r="U118" s="123"/>
      <c r="V118" s="295" t="s">
        <v>1113</v>
      </c>
      <c r="W118" s="124"/>
      <c r="X118" s="167"/>
      <c r="Z118" t="str">
        <f t="shared" si="2"/>
        <v/>
      </c>
      <c r="AA118" t="str">
        <f t="shared" si="3"/>
        <v/>
      </c>
    </row>
    <row r="119" spans="1:27" ht="24.95" customHeight="1">
      <c r="A119" s="13"/>
      <c r="B119" s="278" t="s">
        <v>557</v>
      </c>
      <c r="C119" s="277"/>
      <c r="D119" s="14" t="s">
        <v>493</v>
      </c>
      <c r="E119" s="128">
        <v>4.3</v>
      </c>
      <c r="F119" s="126">
        <v>4.2</v>
      </c>
      <c r="G119" s="128">
        <v>3.1</v>
      </c>
      <c r="H119" s="126">
        <v>4.5999999999999996</v>
      </c>
      <c r="I119" s="126">
        <v>2.1</v>
      </c>
      <c r="J119" s="126">
        <v>4.9000000000000004</v>
      </c>
      <c r="K119" s="126">
        <v>3.7</v>
      </c>
      <c r="L119" s="126">
        <v>4.2</v>
      </c>
      <c r="M119" s="126">
        <v>4.0999999999999996</v>
      </c>
      <c r="N119" s="126">
        <v>4.4000000000000004</v>
      </c>
      <c r="O119" s="126">
        <v>2.8</v>
      </c>
      <c r="P119" s="126">
        <v>4.3</v>
      </c>
      <c r="Q119" s="126" t="s">
        <v>144</v>
      </c>
      <c r="R119" s="126" t="s">
        <v>145</v>
      </c>
      <c r="S119" s="126"/>
      <c r="T119" s="126"/>
      <c r="U119" s="123"/>
      <c r="V119" s="295" t="s">
        <v>1114</v>
      </c>
      <c r="W119" s="124"/>
      <c r="X119" s="167"/>
      <c r="Z119" t="str">
        <f t="shared" si="2"/>
        <v/>
      </c>
      <c r="AA119" t="str">
        <f t="shared" si="3"/>
        <v/>
      </c>
    </row>
    <row r="120" spans="1:27" ht="24.95" customHeight="1">
      <c r="A120" s="13"/>
      <c r="B120" s="278" t="s">
        <v>146</v>
      </c>
      <c r="C120" s="277"/>
      <c r="D120" s="14" t="s">
        <v>493</v>
      </c>
      <c r="E120" s="128">
        <v>4.3</v>
      </c>
      <c r="F120" s="126">
        <v>3.7</v>
      </c>
      <c r="G120" s="128">
        <v>2.1</v>
      </c>
      <c r="H120" s="126">
        <v>3.5</v>
      </c>
      <c r="I120" s="126">
        <v>3.3</v>
      </c>
      <c r="J120" s="126">
        <v>3.9</v>
      </c>
      <c r="K120" s="126">
        <v>2.2999999999999998</v>
      </c>
      <c r="L120" s="126">
        <v>2.6</v>
      </c>
      <c r="M120" s="126">
        <v>2.2000000000000002</v>
      </c>
      <c r="N120" s="126">
        <v>3.4</v>
      </c>
      <c r="O120" s="126">
        <v>2.7</v>
      </c>
      <c r="P120" s="126">
        <v>3.7</v>
      </c>
      <c r="Q120" s="126" t="s">
        <v>101</v>
      </c>
      <c r="R120" s="126" t="s">
        <v>147</v>
      </c>
      <c r="S120" s="126"/>
      <c r="T120" s="126"/>
      <c r="U120" s="123"/>
      <c r="V120" s="295" t="s">
        <v>1115</v>
      </c>
      <c r="W120" s="124"/>
      <c r="X120" s="167"/>
      <c r="Z120" t="str">
        <f t="shared" si="2"/>
        <v/>
      </c>
      <c r="AA120" t="str">
        <f t="shared" si="3"/>
        <v/>
      </c>
    </row>
    <row r="121" spans="1:27" ht="24.95" customHeight="1">
      <c r="A121" s="13"/>
      <c r="B121" s="278" t="s">
        <v>148</v>
      </c>
      <c r="C121" s="277"/>
      <c r="D121" s="14" t="s">
        <v>493</v>
      </c>
      <c r="E121" s="128">
        <v>1.8</v>
      </c>
      <c r="F121" s="126">
        <v>3.1</v>
      </c>
      <c r="G121" s="128">
        <v>1.8</v>
      </c>
      <c r="H121" s="126">
        <v>3.2</v>
      </c>
      <c r="I121" s="126">
        <v>2.2999999999999998</v>
      </c>
      <c r="J121" s="126">
        <v>3.5</v>
      </c>
      <c r="K121" s="126">
        <v>1.8</v>
      </c>
      <c r="L121" s="126">
        <v>3.9</v>
      </c>
      <c r="M121" s="126">
        <v>2.2000000000000002</v>
      </c>
      <c r="N121" s="126">
        <v>2.4</v>
      </c>
      <c r="O121" s="126">
        <v>2.2999999999999998</v>
      </c>
      <c r="P121" s="126">
        <v>2.9</v>
      </c>
      <c r="Q121" s="126" t="s">
        <v>135</v>
      </c>
      <c r="R121" s="126" t="s">
        <v>149</v>
      </c>
      <c r="S121" s="126"/>
      <c r="T121" s="126"/>
      <c r="U121" s="123"/>
      <c r="V121" s="295" t="s">
        <v>1116</v>
      </c>
      <c r="W121" s="124"/>
      <c r="X121" s="167"/>
      <c r="Z121" t="str">
        <f t="shared" si="2"/>
        <v/>
      </c>
      <c r="AA121" t="str">
        <f t="shared" si="3"/>
        <v/>
      </c>
    </row>
    <row r="122" spans="1:27" ht="24.95" customHeight="1">
      <c r="A122" s="13"/>
      <c r="B122" s="278" t="s">
        <v>150</v>
      </c>
      <c r="C122" s="277"/>
      <c r="D122" s="14" t="s">
        <v>493</v>
      </c>
      <c r="E122" s="128">
        <v>2</v>
      </c>
      <c r="F122" s="126">
        <v>2.2999999999999998</v>
      </c>
      <c r="G122" s="128">
        <v>2</v>
      </c>
      <c r="H122" s="126">
        <v>3</v>
      </c>
      <c r="I122" s="126">
        <v>2</v>
      </c>
      <c r="J122" s="126">
        <v>3</v>
      </c>
      <c r="K122" s="126">
        <v>1.2</v>
      </c>
      <c r="L122" s="126">
        <v>2.4</v>
      </c>
      <c r="M122" s="126">
        <v>2.2999999999999998</v>
      </c>
      <c r="N122" s="126">
        <v>3.4</v>
      </c>
      <c r="O122" s="126">
        <v>1</v>
      </c>
      <c r="P122" s="126">
        <v>3.9</v>
      </c>
      <c r="Q122" s="126" t="s">
        <v>151</v>
      </c>
      <c r="R122" s="126" t="s">
        <v>152</v>
      </c>
      <c r="S122" s="126"/>
      <c r="T122" s="126"/>
      <c r="U122" s="123"/>
      <c r="V122" s="295" t="s">
        <v>1117</v>
      </c>
      <c r="W122" s="124"/>
      <c r="X122" s="167"/>
      <c r="Z122" t="str">
        <f t="shared" si="2"/>
        <v/>
      </c>
      <c r="AA122" t="str">
        <f t="shared" si="3"/>
        <v/>
      </c>
    </row>
    <row r="123" spans="1:27" ht="24.95" customHeight="1">
      <c r="A123" s="13"/>
      <c r="B123" s="278" t="s">
        <v>153</v>
      </c>
      <c r="C123" s="277"/>
      <c r="D123" s="14" t="s">
        <v>493</v>
      </c>
      <c r="E123" s="128">
        <v>1.8</v>
      </c>
      <c r="F123" s="126">
        <v>2.9</v>
      </c>
      <c r="G123" s="128">
        <v>2.1</v>
      </c>
      <c r="H123" s="126">
        <v>2.2000000000000002</v>
      </c>
      <c r="I123" s="126">
        <v>1.3</v>
      </c>
      <c r="J123" s="126">
        <v>2.1</v>
      </c>
      <c r="K123" s="126">
        <v>1.2</v>
      </c>
      <c r="L123" s="126">
        <v>2</v>
      </c>
      <c r="M123" s="126">
        <v>0.8</v>
      </c>
      <c r="N123" s="126">
        <v>3.4</v>
      </c>
      <c r="O123" s="126">
        <v>1.7</v>
      </c>
      <c r="P123" s="126">
        <v>2.8</v>
      </c>
      <c r="Q123" s="126" t="s">
        <v>149</v>
      </c>
      <c r="R123" s="126" t="s">
        <v>144</v>
      </c>
      <c r="S123" s="126"/>
      <c r="T123" s="126"/>
      <c r="U123" s="123"/>
      <c r="V123" s="295" t="s">
        <v>1118</v>
      </c>
      <c r="W123" s="124"/>
      <c r="X123" s="167"/>
      <c r="Z123" t="str">
        <f t="shared" si="2"/>
        <v/>
      </c>
      <c r="AA123" t="str">
        <f t="shared" si="3"/>
        <v/>
      </c>
    </row>
    <row r="124" spans="1:27" ht="24.95" customHeight="1">
      <c r="A124" s="13"/>
      <c r="B124" s="278" t="s">
        <v>558</v>
      </c>
      <c r="C124" s="277"/>
      <c r="D124" s="14" t="s">
        <v>493</v>
      </c>
      <c r="E124" s="128">
        <v>1.2</v>
      </c>
      <c r="F124" s="126">
        <v>2.8</v>
      </c>
      <c r="G124" s="128">
        <v>1.9</v>
      </c>
      <c r="H124" s="126">
        <v>2.9</v>
      </c>
      <c r="I124" s="126">
        <v>1.9</v>
      </c>
      <c r="J124" s="126">
        <v>2.6</v>
      </c>
      <c r="K124" s="126">
        <v>1.5</v>
      </c>
      <c r="L124" s="126">
        <v>2.1</v>
      </c>
      <c r="M124" s="126">
        <v>1.3</v>
      </c>
      <c r="N124" s="126">
        <v>2.7</v>
      </c>
      <c r="O124" s="126">
        <v>0.7</v>
      </c>
      <c r="P124" s="126">
        <v>3</v>
      </c>
      <c r="Q124" s="126" t="s">
        <v>154</v>
      </c>
      <c r="R124" s="126" t="s">
        <v>155</v>
      </c>
      <c r="S124" s="126"/>
      <c r="T124" s="126"/>
      <c r="U124" s="123"/>
      <c r="V124" s="295" t="s">
        <v>1119</v>
      </c>
      <c r="W124" s="124"/>
      <c r="X124" s="167"/>
      <c r="Z124" t="str">
        <f t="shared" si="2"/>
        <v/>
      </c>
      <c r="AA124" t="str">
        <f t="shared" si="3"/>
        <v/>
      </c>
    </row>
    <row r="125" spans="1:27" ht="24.95" customHeight="1">
      <c r="A125" s="13"/>
      <c r="B125" s="278" t="s">
        <v>156</v>
      </c>
      <c r="C125" s="277"/>
      <c r="D125" s="14" t="s">
        <v>493</v>
      </c>
      <c r="E125" s="128">
        <v>0.9</v>
      </c>
      <c r="F125" s="126">
        <v>2.9</v>
      </c>
      <c r="G125" s="128">
        <v>0.5</v>
      </c>
      <c r="H125" s="126">
        <v>2.7</v>
      </c>
      <c r="I125" s="126">
        <v>0.6</v>
      </c>
      <c r="J125" s="126">
        <v>2</v>
      </c>
      <c r="K125" s="126">
        <v>1.4</v>
      </c>
      <c r="L125" s="126">
        <v>1.5</v>
      </c>
      <c r="M125" s="126">
        <v>1.4</v>
      </c>
      <c r="N125" s="126">
        <v>2.2000000000000002</v>
      </c>
      <c r="O125" s="126">
        <v>1</v>
      </c>
      <c r="P125" s="126">
        <v>2.2999999999999998</v>
      </c>
      <c r="Q125" s="126" t="s">
        <v>157</v>
      </c>
      <c r="R125" s="126" t="s">
        <v>158</v>
      </c>
      <c r="S125" s="126"/>
      <c r="T125" s="126"/>
      <c r="U125" s="123"/>
      <c r="V125" s="295" t="s">
        <v>1120</v>
      </c>
      <c r="W125" s="124"/>
      <c r="X125" s="167"/>
      <c r="Z125" t="str">
        <f t="shared" si="2"/>
        <v/>
      </c>
      <c r="AA125" t="str">
        <f t="shared" si="3"/>
        <v/>
      </c>
    </row>
    <row r="126" spans="1:27" ht="39.950000000000003" customHeight="1">
      <c r="A126" s="13"/>
      <c r="B126" s="278" t="s">
        <v>19</v>
      </c>
      <c r="C126" s="277"/>
      <c r="D126" s="14" t="s">
        <v>493</v>
      </c>
      <c r="E126" s="150">
        <v>0</v>
      </c>
      <c r="F126" s="126">
        <v>0.3</v>
      </c>
      <c r="G126" s="151">
        <v>0</v>
      </c>
      <c r="H126" s="126">
        <v>0.3</v>
      </c>
      <c r="I126" s="126">
        <v>0</v>
      </c>
      <c r="J126" s="126">
        <v>0.9</v>
      </c>
      <c r="K126" s="126" t="s">
        <v>159</v>
      </c>
      <c r="L126" s="126">
        <v>0.5</v>
      </c>
      <c r="M126" s="126">
        <v>1.1000000000000001</v>
      </c>
      <c r="N126" s="126" t="s">
        <v>159</v>
      </c>
      <c r="O126" s="126">
        <v>0.1</v>
      </c>
      <c r="P126" s="126">
        <v>0.4</v>
      </c>
      <c r="Q126" s="126" t="s">
        <v>160</v>
      </c>
      <c r="R126" s="126" t="s">
        <v>161</v>
      </c>
      <c r="S126" s="126"/>
      <c r="T126" s="149"/>
      <c r="U126" s="123"/>
      <c r="V126" s="295" t="s">
        <v>1121</v>
      </c>
      <c r="W126" s="136"/>
      <c r="X126" s="167"/>
      <c r="Z126" t="str">
        <f t="shared" si="2"/>
        <v/>
      </c>
      <c r="AA126" t="str">
        <f t="shared" si="3"/>
        <v/>
      </c>
    </row>
    <row r="127" spans="1:27" ht="54.95" customHeight="1">
      <c r="A127" s="13">
        <v>116</v>
      </c>
      <c r="B127" s="264" t="s">
        <v>559</v>
      </c>
      <c r="C127" s="29"/>
      <c r="D127" s="14" t="s">
        <v>491</v>
      </c>
      <c r="E127" s="37">
        <v>612</v>
      </c>
      <c r="F127" s="37">
        <v>392</v>
      </c>
      <c r="G127" s="37">
        <v>609</v>
      </c>
      <c r="H127" s="37">
        <v>400</v>
      </c>
      <c r="I127" s="37">
        <v>622</v>
      </c>
      <c r="J127" s="37">
        <v>396</v>
      </c>
      <c r="K127" s="37">
        <v>618</v>
      </c>
      <c r="L127" s="37">
        <v>397</v>
      </c>
      <c r="M127" s="37">
        <v>620</v>
      </c>
      <c r="N127" s="37">
        <v>398</v>
      </c>
      <c r="O127" s="37">
        <v>622</v>
      </c>
      <c r="P127" s="37">
        <v>388</v>
      </c>
      <c r="Q127" s="37" t="s">
        <v>162</v>
      </c>
      <c r="R127" s="37" t="s">
        <v>163</v>
      </c>
      <c r="S127" s="37"/>
      <c r="T127" s="37"/>
      <c r="U127" s="123"/>
      <c r="V127" s="295" t="s">
        <v>1122</v>
      </c>
      <c r="W127" s="124" t="s">
        <v>90</v>
      </c>
      <c r="X127" s="167"/>
      <c r="Z127" t="str">
        <f t="shared" si="2"/>
        <v/>
      </c>
      <c r="AA127" t="str">
        <f t="shared" si="3"/>
        <v/>
      </c>
    </row>
    <row r="128" spans="1:27">
      <c r="A128" s="13"/>
      <c r="B128" s="261" t="s">
        <v>560</v>
      </c>
      <c r="C128" s="90"/>
      <c r="D128" s="14" t="s">
        <v>493</v>
      </c>
      <c r="E128" s="131">
        <v>60.96</v>
      </c>
      <c r="F128" s="131">
        <v>39.04</v>
      </c>
      <c r="G128" s="131">
        <v>60.36</v>
      </c>
      <c r="H128" s="131">
        <v>39.64</v>
      </c>
      <c r="I128" s="131">
        <v>61.1</v>
      </c>
      <c r="J128" s="131">
        <v>38.9</v>
      </c>
      <c r="K128" s="349">
        <v>60.89</v>
      </c>
      <c r="L128" s="349">
        <v>39.11</v>
      </c>
      <c r="M128" s="349">
        <v>60.9</v>
      </c>
      <c r="N128" s="349">
        <v>39.1</v>
      </c>
      <c r="O128" s="349">
        <v>61.6</v>
      </c>
      <c r="P128" s="349">
        <v>38.4</v>
      </c>
      <c r="Q128" s="37" t="s">
        <v>164</v>
      </c>
      <c r="R128" s="37" t="s">
        <v>165</v>
      </c>
      <c r="S128" s="37"/>
      <c r="T128" s="37"/>
      <c r="U128" s="123"/>
      <c r="V128" s="295" t="s">
        <v>1123</v>
      </c>
      <c r="W128" s="124"/>
      <c r="X128" s="167"/>
      <c r="Z128" t="str">
        <f t="shared" si="2"/>
        <v/>
      </c>
      <c r="AA128" t="str">
        <f t="shared" si="3"/>
        <v/>
      </c>
    </row>
    <row r="129" spans="1:27">
      <c r="A129" s="13">
        <v>117</v>
      </c>
      <c r="B129" s="264" t="s">
        <v>561</v>
      </c>
      <c r="C129" s="29"/>
      <c r="D129" s="14"/>
      <c r="E129" s="233"/>
      <c r="F129" s="233"/>
      <c r="G129" s="233"/>
      <c r="H129" s="233"/>
      <c r="I129" s="233"/>
      <c r="J129" s="233"/>
      <c r="K129" s="152"/>
      <c r="L129" s="152"/>
      <c r="M129" s="152"/>
      <c r="N129" s="152"/>
      <c r="O129" s="152"/>
      <c r="P129" s="152"/>
      <c r="Q129" s="152"/>
      <c r="R129" s="152"/>
      <c r="S129" s="152"/>
      <c r="T129" s="152"/>
      <c r="U129" s="123"/>
      <c r="V129" s="295"/>
      <c r="W129" s="124" t="s">
        <v>90</v>
      </c>
      <c r="X129" s="167"/>
      <c r="Z129" t="str">
        <f t="shared" si="2"/>
        <v/>
      </c>
      <c r="AA129" t="str">
        <f t="shared" si="3"/>
        <v/>
      </c>
    </row>
    <row r="130" spans="1:27" ht="24.95" customHeight="1">
      <c r="A130" s="13"/>
      <c r="B130" s="269" t="s">
        <v>562</v>
      </c>
      <c r="C130" s="90"/>
      <c r="D130" s="14" t="s">
        <v>18</v>
      </c>
      <c r="E130" s="133">
        <v>1.41</v>
      </c>
      <c r="F130" s="134">
        <v>3.61</v>
      </c>
      <c r="G130" s="133">
        <v>1.48</v>
      </c>
      <c r="H130" s="134">
        <v>3.5</v>
      </c>
      <c r="I130" s="134">
        <v>1.77</v>
      </c>
      <c r="J130" s="134">
        <v>3.54</v>
      </c>
      <c r="K130" s="134">
        <v>1.46</v>
      </c>
      <c r="L130" s="134">
        <v>4.28</v>
      </c>
      <c r="M130" s="134">
        <v>1.77</v>
      </c>
      <c r="N130" s="134">
        <v>4.5199999999999996</v>
      </c>
      <c r="O130" s="134">
        <v>1.77</v>
      </c>
      <c r="P130" s="134">
        <v>4.13</v>
      </c>
      <c r="Q130" s="134">
        <v>1.63</v>
      </c>
      <c r="R130" s="134">
        <v>4.58</v>
      </c>
      <c r="S130" s="134"/>
      <c r="T130" s="134"/>
      <c r="U130" s="123"/>
      <c r="V130" s="295" t="s">
        <v>1124</v>
      </c>
      <c r="W130" s="124"/>
      <c r="X130" s="167"/>
      <c r="Z130" t="str">
        <f t="shared" si="2"/>
        <v/>
      </c>
      <c r="AA130" t="str">
        <f t="shared" si="3"/>
        <v/>
      </c>
    </row>
    <row r="131" spans="1:27" ht="24.95" customHeight="1">
      <c r="A131" s="13"/>
      <c r="B131" s="261" t="s">
        <v>563</v>
      </c>
      <c r="C131" s="77"/>
      <c r="D131" s="14" t="s">
        <v>18</v>
      </c>
      <c r="E131" s="133">
        <v>20.51</v>
      </c>
      <c r="F131" s="134">
        <v>34.06</v>
      </c>
      <c r="G131" s="133">
        <v>20.53</v>
      </c>
      <c r="H131" s="134">
        <v>32</v>
      </c>
      <c r="I131" s="134">
        <v>20.100000000000001</v>
      </c>
      <c r="J131" s="134">
        <v>30.81</v>
      </c>
      <c r="K131" s="134">
        <v>20.02</v>
      </c>
      <c r="L131" s="134">
        <v>30.48</v>
      </c>
      <c r="M131" s="134">
        <v>20.32</v>
      </c>
      <c r="N131" s="134">
        <v>30.15</v>
      </c>
      <c r="O131" s="134">
        <v>19.97</v>
      </c>
      <c r="P131" s="134">
        <v>29.72</v>
      </c>
      <c r="Q131" s="134">
        <v>20.420000000000002</v>
      </c>
      <c r="R131" s="134">
        <v>29.01</v>
      </c>
      <c r="S131" s="134"/>
      <c r="T131" s="134"/>
      <c r="U131" s="123"/>
      <c r="V131" s="295" t="s">
        <v>1125</v>
      </c>
      <c r="W131" s="124"/>
      <c r="X131" s="167"/>
      <c r="Z131" t="str">
        <f t="shared" si="2"/>
        <v/>
      </c>
      <c r="AA131" t="str">
        <f t="shared" si="3"/>
        <v/>
      </c>
    </row>
    <row r="132" spans="1:27" ht="24.95" customHeight="1">
      <c r="A132" s="13"/>
      <c r="B132" s="261" t="s">
        <v>564</v>
      </c>
      <c r="C132" s="77"/>
      <c r="D132" s="14" t="s">
        <v>18</v>
      </c>
      <c r="E132" s="133">
        <v>50.21</v>
      </c>
      <c r="F132" s="134">
        <v>1.1499999999999999</v>
      </c>
      <c r="G132" s="133">
        <v>50.57</v>
      </c>
      <c r="H132" s="134">
        <v>1.5</v>
      </c>
      <c r="I132" s="134">
        <v>53.7</v>
      </c>
      <c r="J132" s="134">
        <v>1.52</v>
      </c>
      <c r="K132" s="134">
        <v>53.98</v>
      </c>
      <c r="L132" s="134">
        <v>1.76</v>
      </c>
      <c r="M132" s="134">
        <v>53.39</v>
      </c>
      <c r="N132" s="134">
        <v>2.0099999999999998</v>
      </c>
      <c r="O132" s="134">
        <v>53.46</v>
      </c>
      <c r="P132" s="134">
        <v>1.81</v>
      </c>
      <c r="Q132" s="134">
        <v>52.78</v>
      </c>
      <c r="R132" s="134">
        <v>2.04</v>
      </c>
      <c r="S132" s="134"/>
      <c r="T132" s="134"/>
      <c r="U132" s="123"/>
      <c r="V132" s="295" t="s">
        <v>1126</v>
      </c>
      <c r="W132" s="124"/>
      <c r="X132" s="167"/>
      <c r="Z132" t="str">
        <f t="shared" si="2"/>
        <v/>
      </c>
      <c r="AA132" t="str">
        <f t="shared" si="3"/>
        <v/>
      </c>
    </row>
    <row r="133" spans="1:27" ht="24.95" customHeight="1">
      <c r="A133" s="13"/>
      <c r="B133" s="269" t="s">
        <v>565</v>
      </c>
      <c r="C133" s="77"/>
      <c r="D133" s="14" t="s">
        <v>18</v>
      </c>
      <c r="E133" s="133">
        <v>23.47</v>
      </c>
      <c r="F133" s="134">
        <v>36.619999999999997</v>
      </c>
      <c r="G133" s="133">
        <v>22.82</v>
      </c>
      <c r="H133" s="134">
        <v>37.200000000000003</v>
      </c>
      <c r="I133" s="134">
        <v>19.940000000000001</v>
      </c>
      <c r="J133" s="134">
        <v>39.14</v>
      </c>
      <c r="K133" s="134">
        <v>20.04</v>
      </c>
      <c r="L133" s="134">
        <v>39.549999999999997</v>
      </c>
      <c r="M133" s="134">
        <v>19.36</v>
      </c>
      <c r="N133" s="134">
        <v>39.950000000000003</v>
      </c>
      <c r="O133" s="134">
        <v>19.32</v>
      </c>
      <c r="P133" s="134">
        <v>41.09</v>
      </c>
      <c r="Q133" s="134">
        <v>20.100000000000001</v>
      </c>
      <c r="R133" s="134">
        <v>40.200000000000003</v>
      </c>
      <c r="S133" s="134"/>
      <c r="T133" s="134"/>
      <c r="U133" s="123"/>
      <c r="V133" s="295" t="s">
        <v>1127</v>
      </c>
      <c r="W133" s="124"/>
      <c r="X133" s="167"/>
      <c r="Z133" t="str">
        <f t="shared" si="2"/>
        <v/>
      </c>
      <c r="AA133" t="str">
        <f t="shared" si="3"/>
        <v/>
      </c>
    </row>
    <row r="134" spans="1:27" ht="24.95" customHeight="1">
      <c r="A134" s="13"/>
      <c r="B134" s="261" t="s">
        <v>566</v>
      </c>
      <c r="C134" s="77"/>
      <c r="D134" s="14" t="s">
        <v>18</v>
      </c>
      <c r="E134" s="133">
        <v>4.4000000000000004</v>
      </c>
      <c r="F134" s="134">
        <v>24.56</v>
      </c>
      <c r="G134" s="133">
        <v>4.5999999999999996</v>
      </c>
      <c r="H134" s="134">
        <v>25.8</v>
      </c>
      <c r="I134" s="134">
        <v>4.49</v>
      </c>
      <c r="J134" s="134">
        <v>24.99</v>
      </c>
      <c r="K134" s="134">
        <v>4.5</v>
      </c>
      <c r="L134" s="134">
        <v>23.93</v>
      </c>
      <c r="M134" s="134">
        <v>5.16</v>
      </c>
      <c r="N134" s="134">
        <v>23.37</v>
      </c>
      <c r="O134" s="134">
        <v>5.48</v>
      </c>
      <c r="P134" s="134">
        <v>23.25</v>
      </c>
      <c r="Q134" s="134">
        <v>5.07</v>
      </c>
      <c r="R134" s="134">
        <v>24.17</v>
      </c>
      <c r="S134" s="134"/>
      <c r="T134" s="134"/>
      <c r="U134" s="123"/>
      <c r="V134" s="295" t="s">
        <v>1128</v>
      </c>
      <c r="W134" s="124"/>
      <c r="X134" s="167"/>
      <c r="Z134" t="str">
        <f t="shared" si="2"/>
        <v/>
      </c>
      <c r="AA134" t="str">
        <f t="shared" si="3"/>
        <v/>
      </c>
    </row>
    <row r="135" spans="1:27" ht="39.950000000000003" customHeight="1">
      <c r="A135" s="13">
        <v>118</v>
      </c>
      <c r="B135" s="444" t="s">
        <v>567</v>
      </c>
      <c r="C135" s="445"/>
      <c r="D135" s="14" t="s">
        <v>16</v>
      </c>
      <c r="E135" s="37">
        <v>30711</v>
      </c>
      <c r="F135" s="37">
        <v>29402</v>
      </c>
      <c r="G135" s="37">
        <v>38125</v>
      </c>
      <c r="H135" s="37">
        <v>40136</v>
      </c>
      <c r="I135" s="37">
        <v>33313</v>
      </c>
      <c r="J135" s="37">
        <v>34513</v>
      </c>
      <c r="K135" s="37">
        <v>34281</v>
      </c>
      <c r="L135" s="37">
        <v>34491</v>
      </c>
      <c r="M135" s="37">
        <v>29100</v>
      </c>
      <c r="N135" s="37">
        <v>27542</v>
      </c>
      <c r="O135" s="37">
        <v>29301</v>
      </c>
      <c r="P135" s="37">
        <v>28856</v>
      </c>
      <c r="Q135" s="37">
        <v>36177</v>
      </c>
      <c r="R135" s="37">
        <v>33643</v>
      </c>
      <c r="S135" s="37"/>
      <c r="T135" s="37"/>
      <c r="U135" s="123"/>
      <c r="V135" s="295" t="s">
        <v>1129</v>
      </c>
      <c r="W135" s="124" t="s">
        <v>90</v>
      </c>
      <c r="X135" s="167"/>
      <c r="Z135" t="str">
        <f t="shared" ref="Z135:Z184" si="4">IF(ISBLANK(S135),"",IF(IF(Q135&lt;=R135,1,-1)*IF(S135&lt;=T135,1,-1)&lt;0,"請確認",""))</f>
        <v/>
      </c>
      <c r="AA135" t="str">
        <f t="shared" ref="AA135:AA184" si="5">IF(OR(ISBLANK(T135),ISBLANK(S135),ISTEXT(T135),ISTEXT(S135)),"",IF(OR((S135+T135)/(Q135+R135)&gt;1.3,(S135+T135)/(Q135+R135)&lt;0.7),"請備註",""))</f>
        <v/>
      </c>
    </row>
    <row r="136" spans="1:27" ht="39.950000000000003" customHeight="1">
      <c r="A136" s="13">
        <v>119</v>
      </c>
      <c r="B136" s="444" t="s">
        <v>568</v>
      </c>
      <c r="C136" s="445"/>
      <c r="D136" s="14" t="s">
        <v>16</v>
      </c>
      <c r="E136" s="37">
        <v>16914</v>
      </c>
      <c r="F136" s="37">
        <v>17698</v>
      </c>
      <c r="G136" s="37">
        <v>23774</v>
      </c>
      <c r="H136" s="37">
        <v>27651</v>
      </c>
      <c r="I136" s="37">
        <v>19115</v>
      </c>
      <c r="J136" s="37">
        <v>22040</v>
      </c>
      <c r="K136" s="37">
        <v>20649</v>
      </c>
      <c r="L136" s="37">
        <v>22862</v>
      </c>
      <c r="M136" s="37">
        <v>17868</v>
      </c>
      <c r="N136" s="37">
        <v>18376</v>
      </c>
      <c r="O136" s="37">
        <v>19284</v>
      </c>
      <c r="P136" s="37">
        <v>19835</v>
      </c>
      <c r="Q136" s="37">
        <v>20051</v>
      </c>
      <c r="R136" s="37">
        <v>19972</v>
      </c>
      <c r="S136" s="37"/>
      <c r="T136" s="37"/>
      <c r="U136" s="123"/>
      <c r="V136" s="295" t="s">
        <v>1130</v>
      </c>
      <c r="W136" s="124" t="s">
        <v>90</v>
      </c>
      <c r="X136" s="167"/>
      <c r="Z136" t="str">
        <f t="shared" si="4"/>
        <v/>
      </c>
      <c r="AA136" t="str">
        <f t="shared" si="5"/>
        <v/>
      </c>
    </row>
    <row r="137" spans="1:27" ht="65.099999999999994" customHeight="1">
      <c r="A137" s="13">
        <v>120</v>
      </c>
      <c r="B137" s="454" t="s">
        <v>166</v>
      </c>
      <c r="C137" s="445"/>
      <c r="D137" s="14" t="s">
        <v>16</v>
      </c>
      <c r="E137" s="37">
        <v>3012</v>
      </c>
      <c r="F137" s="37">
        <v>2569</v>
      </c>
      <c r="G137" s="37">
        <v>2884</v>
      </c>
      <c r="H137" s="37">
        <v>2394</v>
      </c>
      <c r="I137" s="37">
        <v>2686</v>
      </c>
      <c r="J137" s="37">
        <v>2223</v>
      </c>
      <c r="K137" s="37">
        <v>2987</v>
      </c>
      <c r="L137" s="37">
        <v>2356</v>
      </c>
      <c r="M137" s="37">
        <v>3313</v>
      </c>
      <c r="N137" s="37">
        <v>2546</v>
      </c>
      <c r="O137" s="37">
        <v>4769</v>
      </c>
      <c r="P137" s="37">
        <v>3892</v>
      </c>
      <c r="Q137" s="37">
        <v>4827</v>
      </c>
      <c r="R137" s="37">
        <v>4163</v>
      </c>
      <c r="S137" s="37"/>
      <c r="T137" s="37"/>
      <c r="U137" s="123"/>
      <c r="V137" s="295" t="s">
        <v>1131</v>
      </c>
      <c r="W137" s="124" t="s">
        <v>90</v>
      </c>
      <c r="X137" s="167"/>
      <c r="Z137" t="str">
        <f t="shared" si="4"/>
        <v/>
      </c>
      <c r="AA137" t="str">
        <f t="shared" si="5"/>
        <v/>
      </c>
    </row>
    <row r="138" spans="1:27" ht="24.95" customHeight="1">
      <c r="A138" s="13">
        <v>121</v>
      </c>
      <c r="B138" s="444" t="s">
        <v>569</v>
      </c>
      <c r="C138" s="445"/>
      <c r="D138" s="14" t="s">
        <v>16</v>
      </c>
      <c r="E138" s="34">
        <v>137</v>
      </c>
      <c r="F138" s="34">
        <v>102</v>
      </c>
      <c r="G138" s="34">
        <v>147</v>
      </c>
      <c r="H138" s="34">
        <v>154</v>
      </c>
      <c r="I138" s="34">
        <v>148</v>
      </c>
      <c r="J138" s="34">
        <v>159</v>
      </c>
      <c r="K138" s="212">
        <v>145</v>
      </c>
      <c r="L138" s="212">
        <v>151</v>
      </c>
      <c r="M138" s="212">
        <v>809</v>
      </c>
      <c r="N138" s="212">
        <v>471</v>
      </c>
      <c r="O138" s="212">
        <v>167</v>
      </c>
      <c r="P138" s="212">
        <v>142</v>
      </c>
      <c r="Q138" s="212">
        <v>152</v>
      </c>
      <c r="R138" s="212">
        <v>146</v>
      </c>
      <c r="S138" s="212"/>
      <c r="T138" s="212"/>
      <c r="U138" s="123"/>
      <c r="V138" s="295" t="s">
        <v>1132</v>
      </c>
      <c r="W138" s="124" t="s">
        <v>90</v>
      </c>
      <c r="X138" s="167"/>
      <c r="Z138" t="str">
        <f t="shared" si="4"/>
        <v/>
      </c>
      <c r="AA138" t="str">
        <f t="shared" si="5"/>
        <v/>
      </c>
    </row>
    <row r="139" spans="1:27">
      <c r="A139" s="13">
        <v>122</v>
      </c>
      <c r="B139" s="454" t="s">
        <v>167</v>
      </c>
      <c r="C139" s="445"/>
      <c r="D139" s="14" t="s">
        <v>16</v>
      </c>
      <c r="E139" s="14" t="s">
        <v>16</v>
      </c>
      <c r="F139" s="14" t="s">
        <v>16</v>
      </c>
      <c r="G139" s="14" t="s">
        <v>16</v>
      </c>
      <c r="H139" s="14" t="s">
        <v>16</v>
      </c>
      <c r="I139" s="14" t="s">
        <v>16</v>
      </c>
      <c r="J139" s="14" t="s">
        <v>16</v>
      </c>
      <c r="K139" s="37">
        <v>1061</v>
      </c>
      <c r="L139" s="37">
        <v>569</v>
      </c>
      <c r="M139" s="37">
        <v>344</v>
      </c>
      <c r="N139" s="37">
        <v>271</v>
      </c>
      <c r="O139" s="37">
        <v>355</v>
      </c>
      <c r="P139" s="37">
        <v>278</v>
      </c>
      <c r="Q139" s="37">
        <v>403</v>
      </c>
      <c r="R139" s="37">
        <v>248</v>
      </c>
      <c r="S139" s="37"/>
      <c r="T139" s="37"/>
      <c r="U139" s="123"/>
      <c r="V139" s="295" t="s">
        <v>1133</v>
      </c>
      <c r="W139" s="124" t="s">
        <v>168</v>
      </c>
      <c r="X139" s="167"/>
      <c r="Z139" t="str">
        <f t="shared" si="4"/>
        <v/>
      </c>
      <c r="AA139" t="str">
        <f t="shared" si="5"/>
        <v/>
      </c>
    </row>
    <row r="140" spans="1:27" s="391" customFormat="1" ht="24.95" customHeight="1">
      <c r="A140" s="13">
        <v>123</v>
      </c>
      <c r="B140" s="319" t="s">
        <v>1525</v>
      </c>
      <c r="C140" s="399"/>
      <c r="D140" s="338" t="s">
        <v>1526</v>
      </c>
      <c r="E140" s="334"/>
      <c r="F140" s="334"/>
      <c r="G140" s="334"/>
      <c r="H140" s="334"/>
      <c r="I140" s="334"/>
      <c r="J140" s="334"/>
      <c r="K140" s="334"/>
      <c r="L140" s="334"/>
      <c r="M140" s="334"/>
      <c r="N140" s="334"/>
      <c r="O140" s="334"/>
      <c r="P140" s="334"/>
      <c r="Q140" s="334"/>
      <c r="R140" s="334"/>
      <c r="S140" s="334"/>
      <c r="T140" s="334"/>
      <c r="U140" s="323"/>
      <c r="V140" s="307" t="s">
        <v>1527</v>
      </c>
      <c r="W140" s="324" t="s">
        <v>72</v>
      </c>
      <c r="X140" s="384" t="s">
        <v>1517</v>
      </c>
    </row>
    <row r="141" spans="1:27">
      <c r="A141" s="13">
        <v>124</v>
      </c>
      <c r="B141" s="444" t="s">
        <v>570</v>
      </c>
      <c r="C141" s="445"/>
      <c r="D141" s="14" t="s">
        <v>16</v>
      </c>
      <c r="E141" s="37">
        <v>2354</v>
      </c>
      <c r="F141" s="37">
        <v>3182</v>
      </c>
      <c r="G141" s="37">
        <v>2229</v>
      </c>
      <c r="H141" s="37">
        <v>3344</v>
      </c>
      <c r="I141" s="37">
        <v>1950</v>
      </c>
      <c r="J141" s="37">
        <v>3276</v>
      </c>
      <c r="K141" s="37">
        <v>2862</v>
      </c>
      <c r="L141" s="37">
        <v>2182</v>
      </c>
      <c r="M141" s="37">
        <v>2074</v>
      </c>
      <c r="N141" s="37">
        <v>3036</v>
      </c>
      <c r="O141" s="37">
        <v>2493</v>
      </c>
      <c r="P141" s="37">
        <v>7490</v>
      </c>
      <c r="Q141" s="37">
        <v>2237</v>
      </c>
      <c r="R141" s="37">
        <v>2994</v>
      </c>
      <c r="S141" s="37"/>
      <c r="T141" s="37"/>
      <c r="U141" s="123"/>
      <c r="V141" s="295" t="s">
        <v>1134</v>
      </c>
      <c r="W141" s="124" t="s">
        <v>90</v>
      </c>
      <c r="X141" s="167"/>
      <c r="Z141" t="str">
        <f t="shared" si="4"/>
        <v/>
      </c>
      <c r="AA141" t="str">
        <f t="shared" si="5"/>
        <v/>
      </c>
    </row>
    <row r="142" spans="1:27">
      <c r="A142" s="13">
        <v>125</v>
      </c>
      <c r="B142" s="262" t="s">
        <v>169</v>
      </c>
      <c r="C142" s="172"/>
      <c r="D142" s="14" t="s">
        <v>16</v>
      </c>
      <c r="E142" s="37">
        <v>234352</v>
      </c>
      <c r="F142" s="37">
        <v>226806</v>
      </c>
      <c r="G142" s="37">
        <v>249130</v>
      </c>
      <c r="H142" s="37">
        <v>221886</v>
      </c>
      <c r="I142" s="37">
        <v>248655</v>
      </c>
      <c r="J142" s="37">
        <v>222045</v>
      </c>
      <c r="K142" s="37">
        <v>246172</v>
      </c>
      <c r="L142" s="37">
        <v>223464</v>
      </c>
      <c r="M142" s="37">
        <v>249061</v>
      </c>
      <c r="N142" s="37">
        <v>220458</v>
      </c>
      <c r="O142" s="37">
        <v>246894</v>
      </c>
      <c r="P142" s="37">
        <v>225374</v>
      </c>
      <c r="Q142" s="37">
        <v>246817</v>
      </c>
      <c r="R142" s="37">
        <v>225023</v>
      </c>
      <c r="S142" s="37"/>
      <c r="T142" s="37"/>
      <c r="U142" s="123"/>
      <c r="V142" s="295" t="s">
        <v>1135</v>
      </c>
      <c r="W142" s="124" t="s">
        <v>90</v>
      </c>
      <c r="X142" s="167"/>
      <c r="Z142" t="str">
        <f t="shared" si="4"/>
        <v/>
      </c>
      <c r="AA142" t="str">
        <f t="shared" si="5"/>
        <v/>
      </c>
    </row>
    <row r="143" spans="1:27">
      <c r="A143" s="13">
        <v>126</v>
      </c>
      <c r="B143" s="454" t="s">
        <v>170</v>
      </c>
      <c r="C143" s="445"/>
      <c r="D143" s="14" t="s">
        <v>67</v>
      </c>
      <c r="E143" s="154">
        <v>18</v>
      </c>
      <c r="F143" s="154">
        <v>51</v>
      </c>
      <c r="G143" s="154">
        <v>25</v>
      </c>
      <c r="H143" s="154">
        <v>49</v>
      </c>
      <c r="I143" s="154">
        <v>33</v>
      </c>
      <c r="J143" s="154">
        <v>56</v>
      </c>
      <c r="K143" s="154">
        <v>17</v>
      </c>
      <c r="L143" s="154">
        <v>74</v>
      </c>
      <c r="M143" s="154">
        <v>105</v>
      </c>
      <c r="N143" s="154">
        <v>107</v>
      </c>
      <c r="O143" s="154">
        <v>84</v>
      </c>
      <c r="P143" s="154">
        <v>116</v>
      </c>
      <c r="Q143" s="154">
        <v>37</v>
      </c>
      <c r="R143" s="154">
        <v>48</v>
      </c>
      <c r="S143" s="154"/>
      <c r="T143" s="154"/>
      <c r="U143" s="102" t="s">
        <v>171</v>
      </c>
      <c r="V143" s="295" t="s">
        <v>1136</v>
      </c>
      <c r="W143" s="155" t="s">
        <v>172</v>
      </c>
      <c r="X143" s="167"/>
      <c r="Z143" t="str">
        <f t="shared" si="4"/>
        <v/>
      </c>
      <c r="AA143" t="str">
        <f t="shared" si="5"/>
        <v/>
      </c>
    </row>
    <row r="144" spans="1:27">
      <c r="A144" s="13">
        <v>127</v>
      </c>
      <c r="B144" s="454" t="s">
        <v>571</v>
      </c>
      <c r="C144" s="445"/>
      <c r="D144" s="14" t="s">
        <v>572</v>
      </c>
      <c r="E144" s="37">
        <v>576746</v>
      </c>
      <c r="F144" s="37">
        <v>4863470</v>
      </c>
      <c r="G144" s="37">
        <v>971506</v>
      </c>
      <c r="H144" s="37">
        <v>1946632</v>
      </c>
      <c r="I144" s="37">
        <v>1402411</v>
      </c>
      <c r="J144" s="37">
        <v>1777915</v>
      </c>
      <c r="K144" s="37">
        <v>756899</v>
      </c>
      <c r="L144" s="37">
        <v>2713799</v>
      </c>
      <c r="M144" s="37">
        <v>1276784</v>
      </c>
      <c r="N144" s="37">
        <v>1192204</v>
      </c>
      <c r="O144" s="37">
        <v>1107141</v>
      </c>
      <c r="P144" s="37">
        <v>2130291</v>
      </c>
      <c r="Q144" s="37">
        <v>3062479</v>
      </c>
      <c r="R144" s="37">
        <v>1948846</v>
      </c>
      <c r="S144" s="37"/>
      <c r="T144" s="37"/>
      <c r="U144" s="102" t="s">
        <v>171</v>
      </c>
      <c r="V144" s="295" t="s">
        <v>1137</v>
      </c>
      <c r="W144" s="155" t="s">
        <v>172</v>
      </c>
      <c r="X144" s="167"/>
      <c r="Z144" t="str">
        <f t="shared" si="4"/>
        <v/>
      </c>
      <c r="AA144" t="str">
        <f t="shared" si="5"/>
        <v/>
      </c>
    </row>
    <row r="145" spans="1:27">
      <c r="A145" s="13">
        <v>128</v>
      </c>
      <c r="B145" s="454" t="s">
        <v>573</v>
      </c>
      <c r="C145" s="445"/>
      <c r="D145" s="14" t="s">
        <v>67</v>
      </c>
      <c r="E145" s="37">
        <v>6</v>
      </c>
      <c r="F145" s="37">
        <v>10</v>
      </c>
      <c r="G145" s="37">
        <v>5</v>
      </c>
      <c r="H145" s="37">
        <v>10</v>
      </c>
      <c r="I145" s="37">
        <v>5</v>
      </c>
      <c r="J145" s="37">
        <v>10</v>
      </c>
      <c r="K145" s="37">
        <v>5</v>
      </c>
      <c r="L145" s="37">
        <v>10</v>
      </c>
      <c r="M145" s="37">
        <v>7</v>
      </c>
      <c r="N145" s="37">
        <v>8</v>
      </c>
      <c r="O145" s="37">
        <v>6</v>
      </c>
      <c r="P145" s="37">
        <v>9</v>
      </c>
      <c r="Q145" s="37">
        <v>6</v>
      </c>
      <c r="R145" s="37">
        <v>9</v>
      </c>
      <c r="S145" s="37"/>
      <c r="T145" s="37"/>
      <c r="U145" s="102" t="s">
        <v>173</v>
      </c>
      <c r="V145" s="295" t="s">
        <v>1138</v>
      </c>
      <c r="W145" s="155" t="s">
        <v>172</v>
      </c>
      <c r="X145" s="167"/>
      <c r="Z145" t="str">
        <f t="shared" si="4"/>
        <v/>
      </c>
      <c r="AA145" t="str">
        <f t="shared" si="5"/>
        <v/>
      </c>
    </row>
    <row r="146" spans="1:27">
      <c r="A146" s="13">
        <v>129</v>
      </c>
      <c r="B146" s="454" t="s">
        <v>174</v>
      </c>
      <c r="C146" s="445"/>
      <c r="D146" s="14" t="s">
        <v>67</v>
      </c>
      <c r="E146" s="37">
        <v>58</v>
      </c>
      <c r="F146" s="37">
        <v>19</v>
      </c>
      <c r="G146" s="37">
        <v>59</v>
      </c>
      <c r="H146" s="37">
        <v>17</v>
      </c>
      <c r="I146" s="37">
        <v>72</v>
      </c>
      <c r="J146" s="37">
        <v>14</v>
      </c>
      <c r="K146" s="37">
        <v>70</v>
      </c>
      <c r="L146" s="37">
        <v>17</v>
      </c>
      <c r="M146" s="37">
        <v>69</v>
      </c>
      <c r="N146" s="37">
        <v>18</v>
      </c>
      <c r="O146" s="37">
        <v>68</v>
      </c>
      <c r="P146" s="37">
        <v>20</v>
      </c>
      <c r="Q146" s="37">
        <v>59</v>
      </c>
      <c r="R146" s="37">
        <v>26</v>
      </c>
      <c r="S146" s="37"/>
      <c r="T146" s="37"/>
      <c r="U146" s="102" t="s">
        <v>173</v>
      </c>
      <c r="V146" s="295" t="s">
        <v>1139</v>
      </c>
      <c r="W146" s="155" t="s">
        <v>172</v>
      </c>
      <c r="X146" s="167"/>
      <c r="Z146" t="str">
        <f t="shared" si="4"/>
        <v/>
      </c>
      <c r="AA146" t="str">
        <f t="shared" si="5"/>
        <v/>
      </c>
    </row>
    <row r="147" spans="1:27" ht="24.95" customHeight="1">
      <c r="A147" s="13">
        <v>130</v>
      </c>
      <c r="B147" s="454" t="s">
        <v>574</v>
      </c>
      <c r="C147" s="445"/>
      <c r="D147" s="14" t="s">
        <v>67</v>
      </c>
      <c r="E147" s="37">
        <v>56</v>
      </c>
      <c r="F147" s="37">
        <v>91</v>
      </c>
      <c r="G147" s="37">
        <v>71</v>
      </c>
      <c r="H147" s="37">
        <v>91</v>
      </c>
      <c r="I147" s="37">
        <v>46</v>
      </c>
      <c r="J147" s="37">
        <v>88</v>
      </c>
      <c r="K147" s="37">
        <v>54</v>
      </c>
      <c r="L147" s="37">
        <v>91</v>
      </c>
      <c r="M147" s="37">
        <v>54</v>
      </c>
      <c r="N147" s="37">
        <v>87</v>
      </c>
      <c r="O147" s="37">
        <v>53</v>
      </c>
      <c r="P147" s="37">
        <v>86</v>
      </c>
      <c r="Q147" s="37">
        <v>59</v>
      </c>
      <c r="R147" s="37">
        <v>69</v>
      </c>
      <c r="S147" s="37"/>
      <c r="T147" s="37"/>
      <c r="U147" s="102" t="s">
        <v>173</v>
      </c>
      <c r="V147" s="295" t="s">
        <v>1140</v>
      </c>
      <c r="W147" s="155" t="s">
        <v>172</v>
      </c>
      <c r="X147" s="167"/>
      <c r="Z147" t="str">
        <f t="shared" si="4"/>
        <v/>
      </c>
      <c r="AA147" t="str">
        <f t="shared" si="5"/>
        <v/>
      </c>
    </row>
    <row r="148" spans="1:27">
      <c r="A148" s="13">
        <v>131</v>
      </c>
      <c r="B148" s="454" t="s">
        <v>175</v>
      </c>
      <c r="C148" s="445"/>
      <c r="D148" s="14" t="s">
        <v>67</v>
      </c>
      <c r="E148" s="37">
        <v>179</v>
      </c>
      <c r="F148" s="37">
        <v>198</v>
      </c>
      <c r="G148" s="37">
        <v>200</v>
      </c>
      <c r="H148" s="37">
        <v>166</v>
      </c>
      <c r="I148" s="37">
        <v>179</v>
      </c>
      <c r="J148" s="37">
        <v>174</v>
      </c>
      <c r="K148" s="37">
        <v>143</v>
      </c>
      <c r="L148" s="37">
        <v>197</v>
      </c>
      <c r="M148" s="37">
        <v>158</v>
      </c>
      <c r="N148" s="37">
        <v>152</v>
      </c>
      <c r="O148" s="37">
        <v>143</v>
      </c>
      <c r="P148" s="37">
        <v>168</v>
      </c>
      <c r="Q148" s="37">
        <v>141</v>
      </c>
      <c r="R148" s="37">
        <v>158</v>
      </c>
      <c r="S148" s="37"/>
      <c r="T148" s="37"/>
      <c r="U148" s="102" t="s">
        <v>173</v>
      </c>
      <c r="V148" s="295" t="s">
        <v>1141</v>
      </c>
      <c r="W148" s="155" t="s">
        <v>172</v>
      </c>
      <c r="X148" s="167"/>
      <c r="Z148" t="str">
        <f t="shared" si="4"/>
        <v/>
      </c>
      <c r="AA148" t="str">
        <f t="shared" si="5"/>
        <v/>
      </c>
    </row>
    <row r="149" spans="1:27" ht="24.95" customHeight="1">
      <c r="A149" s="13">
        <v>132</v>
      </c>
      <c r="B149" s="319" t="s">
        <v>1469</v>
      </c>
      <c r="C149" s="337"/>
      <c r="D149" s="338" t="s">
        <v>1454</v>
      </c>
      <c r="E149" s="334"/>
      <c r="F149" s="334"/>
      <c r="G149" s="334"/>
      <c r="H149" s="334"/>
      <c r="I149" s="334"/>
      <c r="J149" s="334"/>
      <c r="K149" s="334"/>
      <c r="L149" s="334"/>
      <c r="M149" s="334"/>
      <c r="N149" s="334"/>
      <c r="O149" s="334"/>
      <c r="P149" s="334"/>
      <c r="Q149" s="334"/>
      <c r="R149" s="334"/>
      <c r="S149" s="334"/>
      <c r="T149" s="334"/>
      <c r="U149" s="359"/>
      <c r="V149" s="307" t="s">
        <v>1472</v>
      </c>
      <c r="W149" s="360" t="s">
        <v>172</v>
      </c>
      <c r="X149" s="384" t="s">
        <v>1517</v>
      </c>
    </row>
    <row r="150" spans="1:27" ht="54.95" customHeight="1">
      <c r="A150" s="13">
        <v>133</v>
      </c>
      <c r="B150" s="319" t="s">
        <v>1470</v>
      </c>
      <c r="C150" s="337"/>
      <c r="D150" s="338" t="s">
        <v>1454</v>
      </c>
      <c r="E150" s="334"/>
      <c r="F150" s="334"/>
      <c r="G150" s="334"/>
      <c r="H150" s="334"/>
      <c r="I150" s="334"/>
      <c r="J150" s="334"/>
      <c r="K150" s="334"/>
      <c r="L150" s="334"/>
      <c r="M150" s="334"/>
      <c r="N150" s="334"/>
      <c r="O150" s="334"/>
      <c r="P150" s="334"/>
      <c r="Q150" s="334"/>
      <c r="R150" s="334"/>
      <c r="S150" s="334"/>
      <c r="T150" s="334"/>
      <c r="U150" s="359"/>
      <c r="V150" s="307" t="s">
        <v>1471</v>
      </c>
      <c r="W150" s="360" t="s">
        <v>172</v>
      </c>
      <c r="X150" s="384" t="s">
        <v>1517</v>
      </c>
    </row>
    <row r="151" spans="1:27" ht="120" customHeight="1">
      <c r="A151" s="13">
        <v>134</v>
      </c>
      <c r="B151" s="444" t="s">
        <v>575</v>
      </c>
      <c r="C151" s="445"/>
      <c r="D151" s="14" t="s">
        <v>18</v>
      </c>
      <c r="E151" s="156">
        <v>28.5</v>
      </c>
      <c r="F151" s="156">
        <v>71.5</v>
      </c>
      <c r="G151" s="156">
        <v>29.311102905347791</v>
      </c>
      <c r="H151" s="156">
        <v>70.688897094652219</v>
      </c>
      <c r="I151" s="156">
        <v>30.260000000000005</v>
      </c>
      <c r="J151" s="156">
        <v>69.739999999999995</v>
      </c>
      <c r="K151" s="353">
        <v>30.866357955698636</v>
      </c>
      <c r="L151" s="353">
        <v>69.133642044301368</v>
      </c>
      <c r="M151" s="353">
        <v>29.37</v>
      </c>
      <c r="N151" s="353">
        <v>70.63</v>
      </c>
      <c r="O151" s="353">
        <v>31.5</v>
      </c>
      <c r="P151" s="353">
        <v>68.5</v>
      </c>
      <c r="Q151" s="212" t="s">
        <v>49</v>
      </c>
      <c r="R151" s="212" t="s">
        <v>49</v>
      </c>
      <c r="S151" s="212"/>
      <c r="T151" s="212"/>
      <c r="U151" s="123"/>
      <c r="V151" s="295" t="s">
        <v>1142</v>
      </c>
      <c r="W151" s="124" t="s">
        <v>176</v>
      </c>
      <c r="X151" s="167"/>
      <c r="Z151" t="str">
        <f t="shared" si="4"/>
        <v/>
      </c>
      <c r="AA151" t="str">
        <f t="shared" si="5"/>
        <v/>
      </c>
    </row>
    <row r="152" spans="1:27">
      <c r="A152" s="13">
        <v>135</v>
      </c>
      <c r="B152" s="262" t="s">
        <v>576</v>
      </c>
      <c r="C152" s="263"/>
      <c r="D152" s="54"/>
      <c r="E152" s="157"/>
      <c r="F152" s="157"/>
      <c r="G152" s="157"/>
      <c r="H152" s="157"/>
      <c r="I152" s="157"/>
      <c r="J152" s="157"/>
      <c r="K152" s="157"/>
      <c r="L152" s="157"/>
      <c r="M152" s="157"/>
      <c r="N152" s="157"/>
      <c r="O152" s="157"/>
      <c r="P152" s="157"/>
      <c r="Q152" s="157"/>
      <c r="R152" s="157"/>
      <c r="S152" s="157"/>
      <c r="T152" s="157"/>
      <c r="U152" s="123"/>
      <c r="V152" s="295"/>
      <c r="W152" s="124" t="s">
        <v>177</v>
      </c>
      <c r="X152" s="167"/>
      <c r="Z152" t="str">
        <f t="shared" si="4"/>
        <v/>
      </c>
      <c r="AA152" t="str">
        <f t="shared" si="5"/>
        <v/>
      </c>
    </row>
    <row r="153" spans="1:27" ht="65.099999999999994" customHeight="1">
      <c r="A153" s="13"/>
      <c r="B153" s="259" t="s">
        <v>577</v>
      </c>
      <c r="C153" s="90"/>
      <c r="D153" s="14" t="s">
        <v>578</v>
      </c>
      <c r="E153" s="156">
        <v>45.64</v>
      </c>
      <c r="F153" s="156">
        <v>54.36</v>
      </c>
      <c r="G153" s="158">
        <v>46.500118962645729</v>
      </c>
      <c r="H153" s="158">
        <v>53.499881037354271</v>
      </c>
      <c r="I153" s="158">
        <v>49.01</v>
      </c>
      <c r="J153" s="158">
        <v>50.99</v>
      </c>
      <c r="K153" s="343">
        <v>46.982954146888957</v>
      </c>
      <c r="L153" s="343">
        <v>53.017045853111043</v>
      </c>
      <c r="M153" s="343">
        <v>46.05</v>
      </c>
      <c r="N153" s="343">
        <v>53.95</v>
      </c>
      <c r="O153" s="343">
        <v>48.77</v>
      </c>
      <c r="P153" s="343">
        <v>51.23</v>
      </c>
      <c r="Q153" s="344" t="s">
        <v>49</v>
      </c>
      <c r="R153" s="344" t="s">
        <v>49</v>
      </c>
      <c r="S153" s="344"/>
      <c r="T153" s="344"/>
      <c r="U153" s="123"/>
      <c r="V153" s="295" t="s">
        <v>1143</v>
      </c>
      <c r="W153" s="124"/>
      <c r="X153" s="167"/>
      <c r="Z153" t="str">
        <f t="shared" si="4"/>
        <v/>
      </c>
      <c r="AA153" t="str">
        <f t="shared" si="5"/>
        <v/>
      </c>
    </row>
    <row r="154" spans="1:27" ht="65.099999999999994" customHeight="1">
      <c r="A154" s="13"/>
      <c r="B154" s="259" t="s">
        <v>579</v>
      </c>
      <c r="C154" s="90"/>
      <c r="D154" s="14" t="s">
        <v>578</v>
      </c>
      <c r="E154" s="156">
        <v>31.7</v>
      </c>
      <c r="F154" s="156">
        <v>68.3</v>
      </c>
      <c r="G154" s="159">
        <v>38.150844634784676</v>
      </c>
      <c r="H154" s="159">
        <v>61.849155365215324</v>
      </c>
      <c r="I154" s="159">
        <v>33.950000000000003</v>
      </c>
      <c r="J154" s="159">
        <v>66.05</v>
      </c>
      <c r="K154" s="354">
        <v>38.905230668506093</v>
      </c>
      <c r="L154" s="354">
        <v>61.0947693314939</v>
      </c>
      <c r="M154" s="354">
        <v>32.380000000000003</v>
      </c>
      <c r="N154" s="354">
        <v>67.62</v>
      </c>
      <c r="O154" s="354">
        <v>36.53</v>
      </c>
      <c r="P154" s="354">
        <v>63.47</v>
      </c>
      <c r="Q154" s="355" t="s">
        <v>178</v>
      </c>
      <c r="R154" s="355" t="s">
        <v>178</v>
      </c>
      <c r="S154" s="355"/>
      <c r="T154" s="355"/>
      <c r="U154" s="123"/>
      <c r="V154" s="295" t="s">
        <v>1144</v>
      </c>
      <c r="W154" s="124"/>
      <c r="X154" s="167"/>
      <c r="Z154" t="str">
        <f t="shared" si="4"/>
        <v/>
      </c>
      <c r="AA154" t="str">
        <f t="shared" si="5"/>
        <v/>
      </c>
    </row>
    <row r="155" spans="1:27" ht="65.099999999999994" customHeight="1">
      <c r="A155" s="13"/>
      <c r="B155" s="259" t="s">
        <v>580</v>
      </c>
      <c r="C155" s="90"/>
      <c r="D155" s="14" t="s">
        <v>578</v>
      </c>
      <c r="E155" s="156">
        <v>24.31</v>
      </c>
      <c r="F155" s="156">
        <v>75.69</v>
      </c>
      <c r="G155" s="159">
        <v>24.861289555079704</v>
      </c>
      <c r="H155" s="159">
        <v>75.138710444920292</v>
      </c>
      <c r="I155" s="159">
        <v>24.430000000000007</v>
      </c>
      <c r="J155" s="159">
        <v>75.569999999999993</v>
      </c>
      <c r="K155" s="354">
        <v>27.262609020974114</v>
      </c>
      <c r="L155" s="354">
        <v>72.737390979025889</v>
      </c>
      <c r="M155" s="354">
        <v>22.61</v>
      </c>
      <c r="N155" s="354">
        <v>77.39</v>
      </c>
      <c r="O155" s="354">
        <v>30.57</v>
      </c>
      <c r="P155" s="354">
        <v>69.430000000000007</v>
      </c>
      <c r="Q155" s="355" t="s">
        <v>178</v>
      </c>
      <c r="R155" s="355" t="s">
        <v>49</v>
      </c>
      <c r="S155" s="355"/>
      <c r="T155" s="355"/>
      <c r="U155" s="123"/>
      <c r="V155" s="295" t="s">
        <v>1145</v>
      </c>
      <c r="W155" s="124"/>
      <c r="X155" s="167"/>
      <c r="Z155" t="str">
        <f t="shared" si="4"/>
        <v/>
      </c>
      <c r="AA155" t="str">
        <f t="shared" si="5"/>
        <v/>
      </c>
    </row>
    <row r="156" spans="1:27" ht="65.099999999999994" customHeight="1">
      <c r="A156" s="13"/>
      <c r="B156" s="259" t="s">
        <v>581</v>
      </c>
      <c r="C156" s="90"/>
      <c r="D156" s="14" t="s">
        <v>578</v>
      </c>
      <c r="E156" s="156">
        <v>20.82</v>
      </c>
      <c r="F156" s="156">
        <v>79.180000000000007</v>
      </c>
      <c r="G156" s="159">
        <v>18.249345705448487</v>
      </c>
      <c r="H156" s="159">
        <v>81.750654294551509</v>
      </c>
      <c r="I156" s="159">
        <v>21.629999999999995</v>
      </c>
      <c r="J156" s="159">
        <v>78.37</v>
      </c>
      <c r="K156" s="354">
        <v>23.194986788879277</v>
      </c>
      <c r="L156" s="354">
        <v>76.805013211120723</v>
      </c>
      <c r="M156" s="354">
        <v>22.01</v>
      </c>
      <c r="N156" s="354">
        <v>77.989999999999995</v>
      </c>
      <c r="O156" s="354">
        <v>23.95</v>
      </c>
      <c r="P156" s="354">
        <v>76.05</v>
      </c>
      <c r="Q156" s="355" t="s">
        <v>49</v>
      </c>
      <c r="R156" s="355" t="s">
        <v>178</v>
      </c>
      <c r="S156" s="355"/>
      <c r="T156" s="355"/>
      <c r="U156" s="123"/>
      <c r="V156" s="295" t="s">
        <v>1146</v>
      </c>
      <c r="W156" s="124"/>
      <c r="X156" s="167"/>
      <c r="Z156" t="str">
        <f t="shared" si="4"/>
        <v/>
      </c>
      <c r="AA156" t="str">
        <f t="shared" si="5"/>
        <v/>
      </c>
    </row>
    <row r="157" spans="1:27" ht="65.099999999999994" customHeight="1">
      <c r="A157" s="13"/>
      <c r="B157" s="259" t="s">
        <v>582</v>
      </c>
      <c r="C157" s="90"/>
      <c r="D157" s="14" t="s">
        <v>578</v>
      </c>
      <c r="E157" s="160">
        <v>20.03</v>
      </c>
      <c r="F157" s="161">
        <v>79.97</v>
      </c>
      <c r="G157" s="159">
        <v>18.793539913967034</v>
      </c>
      <c r="H157" s="159">
        <v>81.206460086032962</v>
      </c>
      <c r="I157" s="159">
        <v>22.260000000000005</v>
      </c>
      <c r="J157" s="159">
        <v>77.739999999999995</v>
      </c>
      <c r="K157" s="354">
        <v>17.986129622095334</v>
      </c>
      <c r="L157" s="354">
        <v>82.013870377904666</v>
      </c>
      <c r="M157" s="354">
        <v>23.8</v>
      </c>
      <c r="N157" s="354">
        <v>76.2</v>
      </c>
      <c r="O157" s="354">
        <v>17.7</v>
      </c>
      <c r="P157" s="354">
        <v>82.3</v>
      </c>
      <c r="Q157" s="355" t="s">
        <v>49</v>
      </c>
      <c r="R157" s="355" t="s">
        <v>49</v>
      </c>
      <c r="S157" s="355"/>
      <c r="T157" s="355"/>
      <c r="U157" s="123"/>
      <c r="V157" s="295" t="s">
        <v>1147</v>
      </c>
      <c r="W157" s="124"/>
      <c r="X157" s="167"/>
      <c r="Z157" t="str">
        <f t="shared" si="4"/>
        <v/>
      </c>
      <c r="AA157" t="str">
        <f t="shared" si="5"/>
        <v/>
      </c>
    </row>
    <row r="158" spans="1:27" ht="39.950000000000003" customHeight="1">
      <c r="A158" s="13">
        <v>136</v>
      </c>
      <c r="B158" s="262" t="s">
        <v>303</v>
      </c>
      <c r="C158" s="265"/>
      <c r="D158" s="24" t="s">
        <v>583</v>
      </c>
      <c r="E158" s="162">
        <v>913755</v>
      </c>
      <c r="F158" s="162">
        <v>1154611</v>
      </c>
      <c r="G158" s="163">
        <v>897579</v>
      </c>
      <c r="H158" s="163">
        <v>1194378</v>
      </c>
      <c r="I158" s="34">
        <v>764845</v>
      </c>
      <c r="J158" s="34">
        <v>983950</v>
      </c>
      <c r="K158" s="355">
        <v>760206</v>
      </c>
      <c r="L158" s="355">
        <v>1030280</v>
      </c>
      <c r="M158" s="355">
        <v>838295</v>
      </c>
      <c r="N158" s="355">
        <v>1016285</v>
      </c>
      <c r="O158" s="355">
        <v>797423</v>
      </c>
      <c r="P158" s="355">
        <v>1072025</v>
      </c>
      <c r="Q158" s="355" t="s">
        <v>49</v>
      </c>
      <c r="R158" s="355" t="s">
        <v>178</v>
      </c>
      <c r="S158" s="355"/>
      <c r="T158" s="355"/>
      <c r="U158" s="123"/>
      <c r="V158" s="295" t="s">
        <v>1501</v>
      </c>
      <c r="W158" s="124" t="s">
        <v>176</v>
      </c>
      <c r="X158" s="167"/>
      <c r="Z158" t="str">
        <f t="shared" si="4"/>
        <v/>
      </c>
      <c r="AA158" t="str">
        <f t="shared" si="5"/>
        <v/>
      </c>
    </row>
    <row r="159" spans="1:27" ht="54.95" customHeight="1">
      <c r="A159" s="13">
        <v>137</v>
      </c>
      <c r="B159" s="319" t="s">
        <v>1455</v>
      </c>
      <c r="C159" s="362"/>
      <c r="D159" s="357" t="s">
        <v>583</v>
      </c>
      <c r="E159" s="363"/>
      <c r="F159" s="363"/>
      <c r="G159" s="364"/>
      <c r="H159" s="364"/>
      <c r="I159" s="365"/>
      <c r="J159" s="365"/>
      <c r="K159" s="366"/>
      <c r="L159" s="366"/>
      <c r="M159" s="366"/>
      <c r="N159" s="366"/>
      <c r="O159" s="366"/>
      <c r="P159" s="366"/>
      <c r="Q159" s="366"/>
      <c r="R159" s="366"/>
      <c r="S159" s="366"/>
      <c r="T159" s="366"/>
      <c r="U159" s="323"/>
      <c r="V159" s="307" t="s">
        <v>1502</v>
      </c>
      <c r="W159" s="324" t="s">
        <v>176</v>
      </c>
      <c r="X159" s="384" t="s">
        <v>1517</v>
      </c>
    </row>
    <row r="160" spans="1:27" ht="41.1" customHeight="1">
      <c r="A160" s="13">
        <v>138</v>
      </c>
      <c r="B160" s="262" t="s">
        <v>584</v>
      </c>
      <c r="C160" s="263"/>
      <c r="D160" s="14" t="s">
        <v>67</v>
      </c>
      <c r="E160" s="164">
        <v>323766</v>
      </c>
      <c r="F160" s="164">
        <v>299362</v>
      </c>
      <c r="G160" s="164">
        <v>348332</v>
      </c>
      <c r="H160" s="164">
        <v>322087</v>
      </c>
      <c r="I160" s="164">
        <v>357859</v>
      </c>
      <c r="J160" s="164">
        <v>331317</v>
      </c>
      <c r="K160" s="165">
        <v>368322</v>
      </c>
      <c r="L160" s="165">
        <v>345089</v>
      </c>
      <c r="M160" s="165">
        <v>378572</v>
      </c>
      <c r="N160" s="165">
        <v>357987</v>
      </c>
      <c r="O160" s="165">
        <v>385256</v>
      </c>
      <c r="P160" s="165">
        <v>369248</v>
      </c>
      <c r="Q160" s="165">
        <v>390076</v>
      </c>
      <c r="R160" s="165">
        <v>377022</v>
      </c>
      <c r="S160" s="165"/>
      <c r="T160" s="165"/>
      <c r="U160" s="102" t="s">
        <v>171</v>
      </c>
      <c r="V160" s="295" t="s">
        <v>1148</v>
      </c>
      <c r="W160" s="155" t="s">
        <v>179</v>
      </c>
      <c r="X160" s="167"/>
      <c r="Z160" t="str">
        <f t="shared" si="4"/>
        <v/>
      </c>
      <c r="AA160" t="str">
        <f t="shared" si="5"/>
        <v/>
      </c>
    </row>
    <row r="161" spans="1:27" ht="18" customHeight="1">
      <c r="A161" s="13">
        <v>139</v>
      </c>
      <c r="B161" s="262" t="s">
        <v>585</v>
      </c>
      <c r="C161" s="263"/>
      <c r="D161" s="24" t="s">
        <v>180</v>
      </c>
      <c r="E161" s="164">
        <v>489903</v>
      </c>
      <c r="F161" s="164">
        <v>600945</v>
      </c>
      <c r="G161" s="164">
        <v>498106</v>
      </c>
      <c r="H161" s="164">
        <v>608145</v>
      </c>
      <c r="I161" s="164">
        <v>506322</v>
      </c>
      <c r="J161" s="164">
        <v>615270</v>
      </c>
      <c r="K161" s="165">
        <v>519061</v>
      </c>
      <c r="L161" s="165">
        <v>627513</v>
      </c>
      <c r="M161" s="165">
        <v>532662</v>
      </c>
      <c r="N161" s="165">
        <v>644666</v>
      </c>
      <c r="O161" s="165">
        <v>543684</v>
      </c>
      <c r="P161" s="165">
        <v>655577</v>
      </c>
      <c r="Q161" s="165">
        <v>551817</v>
      </c>
      <c r="R161" s="165">
        <v>661838</v>
      </c>
      <c r="S161" s="165"/>
      <c r="T161" s="165"/>
      <c r="U161" s="102" t="s">
        <v>171</v>
      </c>
      <c r="V161" s="295" t="s">
        <v>1149</v>
      </c>
      <c r="W161" s="155" t="s">
        <v>179</v>
      </c>
      <c r="X161" s="167"/>
      <c r="Z161" t="str">
        <f t="shared" si="4"/>
        <v/>
      </c>
      <c r="AA161" t="str">
        <f t="shared" si="5"/>
        <v/>
      </c>
    </row>
    <row r="162" spans="1:27" ht="18" customHeight="1">
      <c r="A162" s="13">
        <v>140</v>
      </c>
      <c r="B162" s="262" t="s">
        <v>181</v>
      </c>
      <c r="C162" s="263"/>
      <c r="D162" s="24" t="s">
        <v>180</v>
      </c>
      <c r="E162" s="165">
        <v>402964</v>
      </c>
      <c r="F162" s="165">
        <v>458619</v>
      </c>
      <c r="G162" s="165">
        <v>410281</v>
      </c>
      <c r="H162" s="165">
        <v>464847</v>
      </c>
      <c r="I162" s="165">
        <v>415377</v>
      </c>
      <c r="J162" s="165">
        <v>468158</v>
      </c>
      <c r="K162" s="165">
        <v>420935</v>
      </c>
      <c r="L162" s="165">
        <v>472617</v>
      </c>
      <c r="M162" s="165">
        <v>431098</v>
      </c>
      <c r="N162" s="165">
        <v>481052</v>
      </c>
      <c r="O162" s="165">
        <v>437411</v>
      </c>
      <c r="P162" s="165">
        <v>485768</v>
      </c>
      <c r="Q162" s="165">
        <v>443119</v>
      </c>
      <c r="R162" s="165">
        <v>490354</v>
      </c>
      <c r="S162" s="165"/>
      <c r="T162" s="165"/>
      <c r="U162" s="102"/>
      <c r="V162" s="295" t="s">
        <v>1150</v>
      </c>
      <c r="W162" s="155" t="s">
        <v>182</v>
      </c>
      <c r="X162" s="167"/>
      <c r="Z162" t="str">
        <f t="shared" si="4"/>
        <v/>
      </c>
      <c r="AA162" t="str">
        <f t="shared" si="5"/>
        <v/>
      </c>
    </row>
    <row r="163" spans="1:27">
      <c r="A163" s="13">
        <v>141</v>
      </c>
      <c r="B163" s="319" t="s">
        <v>1443</v>
      </c>
      <c r="C163" s="337"/>
      <c r="D163" s="357"/>
      <c r="E163" s="358"/>
      <c r="F163" s="358"/>
      <c r="G163" s="358"/>
      <c r="H163" s="358"/>
      <c r="I163" s="358"/>
      <c r="J163" s="358"/>
      <c r="K163" s="358"/>
      <c r="L163" s="358"/>
      <c r="M163" s="358"/>
      <c r="N163" s="358"/>
      <c r="O163" s="358"/>
      <c r="P163" s="358"/>
      <c r="Q163" s="358"/>
      <c r="R163" s="358"/>
      <c r="S163" s="358"/>
      <c r="T163" s="358"/>
      <c r="U163" s="359"/>
      <c r="V163" s="307"/>
      <c r="W163" s="360" t="s">
        <v>182</v>
      </c>
      <c r="X163" s="384" t="s">
        <v>1517</v>
      </c>
    </row>
    <row r="164" spans="1:27" ht="26.1" customHeight="1">
      <c r="A164" s="13"/>
      <c r="B164" s="361" t="s">
        <v>1444</v>
      </c>
      <c r="C164" s="337"/>
      <c r="D164" s="357" t="s">
        <v>1447</v>
      </c>
      <c r="E164" s="358"/>
      <c r="F164" s="358"/>
      <c r="G164" s="358"/>
      <c r="H164" s="358"/>
      <c r="I164" s="358"/>
      <c r="J164" s="358"/>
      <c r="K164" s="358"/>
      <c r="L164" s="358"/>
      <c r="M164" s="358"/>
      <c r="N164" s="358"/>
      <c r="O164" s="358"/>
      <c r="P164" s="358"/>
      <c r="Q164" s="358"/>
      <c r="R164" s="358"/>
      <c r="S164" s="358"/>
      <c r="T164" s="358"/>
      <c r="U164" s="359"/>
      <c r="V164" s="307" t="s">
        <v>1478</v>
      </c>
      <c r="W164" s="360"/>
      <c r="X164" s="167"/>
    </row>
    <row r="165" spans="1:27" ht="26.1" customHeight="1">
      <c r="A165" s="13"/>
      <c r="B165" s="361" t="s">
        <v>1445</v>
      </c>
      <c r="C165" s="337"/>
      <c r="D165" s="357" t="s">
        <v>1447</v>
      </c>
      <c r="E165" s="358"/>
      <c r="F165" s="358"/>
      <c r="G165" s="358"/>
      <c r="H165" s="358"/>
      <c r="I165" s="358"/>
      <c r="J165" s="358"/>
      <c r="K165" s="358"/>
      <c r="L165" s="358"/>
      <c r="M165" s="358"/>
      <c r="N165" s="358"/>
      <c r="O165" s="358"/>
      <c r="P165" s="358"/>
      <c r="Q165" s="358"/>
      <c r="R165" s="358"/>
      <c r="S165" s="358"/>
      <c r="T165" s="358"/>
      <c r="U165" s="359"/>
      <c r="V165" s="307" t="s">
        <v>1479</v>
      </c>
      <c r="W165" s="360"/>
      <c r="X165" s="167"/>
    </row>
    <row r="166" spans="1:27" ht="26.1" customHeight="1">
      <c r="A166" s="13"/>
      <c r="B166" s="361" t="s">
        <v>1453</v>
      </c>
      <c r="C166" s="337"/>
      <c r="D166" s="357" t="s">
        <v>1447</v>
      </c>
      <c r="E166" s="358"/>
      <c r="F166" s="358"/>
      <c r="G166" s="358"/>
      <c r="H166" s="358"/>
      <c r="I166" s="358"/>
      <c r="J166" s="358"/>
      <c r="K166" s="358"/>
      <c r="L166" s="358"/>
      <c r="M166" s="358"/>
      <c r="N166" s="358"/>
      <c r="O166" s="358"/>
      <c r="P166" s="358"/>
      <c r="Q166" s="358"/>
      <c r="R166" s="358"/>
      <c r="S166" s="358"/>
      <c r="T166" s="358"/>
      <c r="U166" s="359"/>
      <c r="V166" s="307" t="s">
        <v>1480</v>
      </c>
      <c r="W166" s="360"/>
      <c r="X166" s="167"/>
    </row>
    <row r="167" spans="1:27" ht="20.100000000000001" customHeight="1">
      <c r="A167" s="13">
        <v>142</v>
      </c>
      <c r="B167" s="319" t="s">
        <v>1450</v>
      </c>
      <c r="C167" s="337"/>
      <c r="D167" s="357"/>
      <c r="E167" s="358"/>
      <c r="F167" s="358"/>
      <c r="G167" s="358"/>
      <c r="H167" s="358"/>
      <c r="I167" s="358"/>
      <c r="J167" s="358"/>
      <c r="K167" s="358"/>
      <c r="L167" s="358"/>
      <c r="M167" s="358"/>
      <c r="N167" s="358"/>
      <c r="O167" s="358"/>
      <c r="P167" s="358"/>
      <c r="Q167" s="358"/>
      <c r="R167" s="358"/>
      <c r="S167" s="358"/>
      <c r="T167" s="358"/>
      <c r="U167" s="359"/>
      <c r="V167" s="307"/>
      <c r="W167" s="360" t="s">
        <v>182</v>
      </c>
      <c r="X167" s="384" t="s">
        <v>1517</v>
      </c>
    </row>
    <row r="168" spans="1:27" ht="26.1" customHeight="1">
      <c r="A168" s="13"/>
      <c r="B168" s="361" t="s">
        <v>1444</v>
      </c>
      <c r="C168" s="337"/>
      <c r="D168" s="357" t="s">
        <v>1448</v>
      </c>
      <c r="E168" s="358"/>
      <c r="F168" s="358"/>
      <c r="G168" s="358"/>
      <c r="H168" s="358"/>
      <c r="I168" s="358"/>
      <c r="J168" s="358"/>
      <c r="K168" s="358"/>
      <c r="L168" s="358"/>
      <c r="M168" s="358"/>
      <c r="N168" s="358"/>
      <c r="O168" s="358"/>
      <c r="P168" s="358"/>
      <c r="Q168" s="358"/>
      <c r="R168" s="358"/>
      <c r="S168" s="358"/>
      <c r="T168" s="358"/>
      <c r="U168" s="359"/>
      <c r="V168" s="307" t="s">
        <v>1481</v>
      </c>
      <c r="W168" s="360"/>
      <c r="X168" s="167"/>
    </row>
    <row r="169" spans="1:27" ht="26.1" customHeight="1">
      <c r="A169" s="13"/>
      <c r="B169" s="361" t="s">
        <v>1445</v>
      </c>
      <c r="C169" s="337"/>
      <c r="D169" s="357" t="s">
        <v>1448</v>
      </c>
      <c r="E169" s="358"/>
      <c r="F169" s="358"/>
      <c r="G169" s="358"/>
      <c r="H169" s="358"/>
      <c r="I169" s="358"/>
      <c r="J169" s="358"/>
      <c r="K169" s="358"/>
      <c r="L169" s="358"/>
      <c r="M169" s="358"/>
      <c r="N169" s="358"/>
      <c r="O169" s="358"/>
      <c r="P169" s="358"/>
      <c r="Q169" s="358"/>
      <c r="R169" s="358"/>
      <c r="S169" s="358"/>
      <c r="T169" s="358"/>
      <c r="U169" s="359"/>
      <c r="V169" s="307" t="s">
        <v>1482</v>
      </c>
      <c r="W169" s="360"/>
      <c r="X169" s="167"/>
    </row>
    <row r="170" spans="1:27" ht="26.1" customHeight="1">
      <c r="A170" s="13"/>
      <c r="B170" s="361" t="s">
        <v>1446</v>
      </c>
      <c r="C170" s="337"/>
      <c r="D170" s="357" t="s">
        <v>1448</v>
      </c>
      <c r="E170" s="358"/>
      <c r="F170" s="358"/>
      <c r="G170" s="358"/>
      <c r="H170" s="358"/>
      <c r="I170" s="358"/>
      <c r="J170" s="358"/>
      <c r="K170" s="358"/>
      <c r="L170" s="358"/>
      <c r="M170" s="358"/>
      <c r="N170" s="358"/>
      <c r="O170" s="358"/>
      <c r="P170" s="358"/>
      <c r="Q170" s="358"/>
      <c r="R170" s="358"/>
      <c r="S170" s="358"/>
      <c r="T170" s="358"/>
      <c r="U170" s="359"/>
      <c r="V170" s="307" t="s">
        <v>1483</v>
      </c>
      <c r="W170" s="360"/>
      <c r="X170" s="167"/>
    </row>
    <row r="171" spans="1:27">
      <c r="A171" s="13">
        <v>143</v>
      </c>
      <c r="B171" s="319" t="s">
        <v>1451</v>
      </c>
      <c r="C171" s="337"/>
      <c r="D171" s="357"/>
      <c r="E171" s="358"/>
      <c r="F171" s="358"/>
      <c r="G171" s="358"/>
      <c r="H171" s="358"/>
      <c r="I171" s="358"/>
      <c r="J171" s="358"/>
      <c r="K171" s="358"/>
      <c r="L171" s="358"/>
      <c r="M171" s="358"/>
      <c r="N171" s="358"/>
      <c r="O171" s="358"/>
      <c r="P171" s="358"/>
      <c r="Q171" s="358"/>
      <c r="R171" s="358"/>
      <c r="S171" s="358"/>
      <c r="T171" s="358"/>
      <c r="U171" s="359"/>
      <c r="V171" s="307"/>
      <c r="W171" s="360" t="s">
        <v>182</v>
      </c>
      <c r="X171" s="384" t="s">
        <v>1517</v>
      </c>
    </row>
    <row r="172" spans="1:27" ht="24.95" customHeight="1">
      <c r="A172" s="13"/>
      <c r="B172" s="361" t="s">
        <v>1444</v>
      </c>
      <c r="C172" s="337"/>
      <c r="D172" s="357" t="s">
        <v>1449</v>
      </c>
      <c r="E172" s="358"/>
      <c r="F172" s="358"/>
      <c r="G172" s="358"/>
      <c r="H172" s="358"/>
      <c r="I172" s="358"/>
      <c r="J172" s="358"/>
      <c r="K172" s="358"/>
      <c r="L172" s="358"/>
      <c r="M172" s="358"/>
      <c r="N172" s="358"/>
      <c r="O172" s="358"/>
      <c r="P172" s="358"/>
      <c r="Q172" s="358"/>
      <c r="R172" s="358"/>
      <c r="S172" s="358"/>
      <c r="T172" s="358"/>
      <c r="U172" s="359"/>
      <c r="V172" s="307" t="s">
        <v>1473</v>
      </c>
      <c r="W172" s="360"/>
      <c r="X172" s="167"/>
    </row>
    <row r="173" spans="1:27" ht="24.95" customHeight="1">
      <c r="A173" s="13"/>
      <c r="B173" s="361" t="s">
        <v>1474</v>
      </c>
      <c r="C173" s="337"/>
      <c r="D173" s="357" t="s">
        <v>1449</v>
      </c>
      <c r="E173" s="358"/>
      <c r="F173" s="358"/>
      <c r="G173" s="358"/>
      <c r="H173" s="358"/>
      <c r="I173" s="358"/>
      <c r="J173" s="358"/>
      <c r="K173" s="358"/>
      <c r="L173" s="358"/>
      <c r="M173" s="358"/>
      <c r="N173" s="358"/>
      <c r="O173" s="358"/>
      <c r="P173" s="358"/>
      <c r="Q173" s="358"/>
      <c r="R173" s="358"/>
      <c r="S173" s="358"/>
      <c r="T173" s="358"/>
      <c r="U173" s="359"/>
      <c r="V173" s="307" t="s">
        <v>1475</v>
      </c>
      <c r="W173" s="360"/>
      <c r="X173" s="167"/>
    </row>
    <row r="174" spans="1:27" ht="24.95" customHeight="1">
      <c r="A174" s="13"/>
      <c r="B174" s="361" t="s">
        <v>1476</v>
      </c>
      <c r="C174" s="337"/>
      <c r="D174" s="357" t="s">
        <v>1449</v>
      </c>
      <c r="E174" s="358"/>
      <c r="F174" s="358"/>
      <c r="G174" s="358"/>
      <c r="H174" s="358"/>
      <c r="I174" s="358"/>
      <c r="J174" s="358"/>
      <c r="K174" s="358"/>
      <c r="L174" s="358"/>
      <c r="M174" s="358"/>
      <c r="N174" s="358"/>
      <c r="O174" s="358"/>
      <c r="P174" s="358"/>
      <c r="Q174" s="358"/>
      <c r="R174" s="358"/>
      <c r="S174" s="358"/>
      <c r="T174" s="358"/>
      <c r="U174" s="359"/>
      <c r="V174" s="307" t="s">
        <v>1477</v>
      </c>
      <c r="W174" s="360"/>
      <c r="X174" s="167"/>
    </row>
    <row r="175" spans="1:27" ht="24.95" customHeight="1">
      <c r="A175" s="13">
        <v>144</v>
      </c>
      <c r="B175" s="262" t="s">
        <v>183</v>
      </c>
      <c r="C175" s="263"/>
      <c r="D175" s="14" t="s">
        <v>67</v>
      </c>
      <c r="E175" s="166">
        <v>5</v>
      </c>
      <c r="F175" s="166">
        <v>10</v>
      </c>
      <c r="G175" s="166">
        <v>4</v>
      </c>
      <c r="H175" s="166">
        <v>11</v>
      </c>
      <c r="I175" s="166">
        <v>4</v>
      </c>
      <c r="J175" s="166">
        <v>11</v>
      </c>
      <c r="K175" s="166">
        <v>5</v>
      </c>
      <c r="L175" s="166">
        <v>10</v>
      </c>
      <c r="M175" s="166">
        <v>5</v>
      </c>
      <c r="N175" s="166">
        <v>10</v>
      </c>
      <c r="O175" s="166">
        <v>5</v>
      </c>
      <c r="P175" s="166">
        <v>10</v>
      </c>
      <c r="Q175" s="166">
        <v>6</v>
      </c>
      <c r="R175" s="166">
        <v>9</v>
      </c>
      <c r="S175" s="166"/>
      <c r="T175" s="166"/>
      <c r="U175" s="102" t="s">
        <v>171</v>
      </c>
      <c r="V175" s="295" t="s">
        <v>1151</v>
      </c>
      <c r="W175" s="155" t="s">
        <v>184</v>
      </c>
      <c r="X175" s="167"/>
      <c r="Z175" t="str">
        <f t="shared" si="4"/>
        <v/>
      </c>
      <c r="AA175" t="str">
        <f t="shared" si="5"/>
        <v/>
      </c>
    </row>
    <row r="176" spans="1:27" ht="24.95" customHeight="1">
      <c r="A176" s="13">
        <v>145</v>
      </c>
      <c r="B176" s="262" t="s">
        <v>185</v>
      </c>
      <c r="C176" s="263"/>
      <c r="D176" s="14" t="s">
        <v>67</v>
      </c>
      <c r="E176" s="37">
        <v>0</v>
      </c>
      <c r="F176" s="37">
        <v>0</v>
      </c>
      <c r="G176" s="166">
        <v>3</v>
      </c>
      <c r="H176" s="166">
        <v>6</v>
      </c>
      <c r="I176" s="166">
        <v>3</v>
      </c>
      <c r="J176" s="166">
        <v>6</v>
      </c>
      <c r="K176" s="166">
        <v>5</v>
      </c>
      <c r="L176" s="166">
        <v>4</v>
      </c>
      <c r="M176" s="166">
        <v>5</v>
      </c>
      <c r="N176" s="166">
        <v>4</v>
      </c>
      <c r="O176" s="166">
        <v>5</v>
      </c>
      <c r="P176" s="166">
        <v>4</v>
      </c>
      <c r="Q176" s="166">
        <v>5</v>
      </c>
      <c r="R176" s="166">
        <v>4</v>
      </c>
      <c r="S176" s="166"/>
      <c r="T176" s="166"/>
      <c r="U176" s="102"/>
      <c r="V176" s="295" t="s">
        <v>1152</v>
      </c>
      <c r="W176" s="155" t="s">
        <v>128</v>
      </c>
      <c r="X176" s="167"/>
      <c r="Z176" t="str">
        <f t="shared" si="4"/>
        <v/>
      </c>
      <c r="AA176" t="str">
        <f t="shared" si="5"/>
        <v/>
      </c>
    </row>
    <row r="177" spans="1:27" ht="24.95" customHeight="1">
      <c r="A177" s="13">
        <v>146</v>
      </c>
      <c r="B177" s="262" t="s">
        <v>586</v>
      </c>
      <c r="C177" s="263"/>
      <c r="D177" s="14" t="s">
        <v>67</v>
      </c>
      <c r="E177" s="166">
        <v>15</v>
      </c>
      <c r="F177" s="166">
        <v>16</v>
      </c>
      <c r="G177" s="166">
        <v>71</v>
      </c>
      <c r="H177" s="166">
        <v>97</v>
      </c>
      <c r="I177" s="166">
        <v>90</v>
      </c>
      <c r="J177" s="166">
        <v>129</v>
      </c>
      <c r="K177" s="166">
        <v>35</v>
      </c>
      <c r="L177" s="166">
        <v>55</v>
      </c>
      <c r="M177" s="166">
        <v>85</v>
      </c>
      <c r="N177" s="166">
        <v>192</v>
      </c>
      <c r="O177" s="166">
        <v>132</v>
      </c>
      <c r="P177" s="166">
        <v>169</v>
      </c>
      <c r="Q177" s="166">
        <v>41</v>
      </c>
      <c r="R177" s="166">
        <v>56</v>
      </c>
      <c r="S177" s="166"/>
      <c r="T177" s="166"/>
      <c r="U177" s="102" t="s">
        <v>173</v>
      </c>
      <c r="V177" s="295" t="s">
        <v>1153</v>
      </c>
      <c r="W177" s="155" t="s">
        <v>128</v>
      </c>
      <c r="X177" s="167"/>
      <c r="Z177" t="str">
        <f t="shared" si="4"/>
        <v/>
      </c>
      <c r="AA177" t="str">
        <f t="shared" si="5"/>
        <v/>
      </c>
    </row>
    <row r="178" spans="1:27">
      <c r="A178" s="13">
        <v>147</v>
      </c>
      <c r="B178" s="262" t="s">
        <v>587</v>
      </c>
      <c r="C178" s="263"/>
      <c r="D178" s="14" t="s">
        <v>67</v>
      </c>
      <c r="E178" s="37">
        <v>2201</v>
      </c>
      <c r="F178" s="37">
        <v>2261</v>
      </c>
      <c r="G178" s="37">
        <v>2338</v>
      </c>
      <c r="H178" s="37">
        <v>2392</v>
      </c>
      <c r="I178" s="37">
        <v>2396</v>
      </c>
      <c r="J178" s="37">
        <v>2363</v>
      </c>
      <c r="K178" s="37">
        <v>2340</v>
      </c>
      <c r="L178" s="37">
        <v>2317</v>
      </c>
      <c r="M178" s="37">
        <v>2263</v>
      </c>
      <c r="N178" s="37">
        <v>2239</v>
      </c>
      <c r="O178" s="37">
        <v>2496</v>
      </c>
      <c r="P178" s="37">
        <v>2434</v>
      </c>
      <c r="Q178" s="37">
        <v>2509</v>
      </c>
      <c r="R178" s="37">
        <v>2419</v>
      </c>
      <c r="S178" s="37"/>
      <c r="T178" s="37"/>
      <c r="U178" s="102" t="s">
        <v>173</v>
      </c>
      <c r="V178" s="295" t="s">
        <v>1154</v>
      </c>
      <c r="W178" s="155" t="s">
        <v>128</v>
      </c>
      <c r="X178" s="167"/>
      <c r="Z178" t="str">
        <f t="shared" si="4"/>
        <v/>
      </c>
      <c r="AA178" t="str">
        <f t="shared" si="5"/>
        <v/>
      </c>
    </row>
    <row r="179" spans="1:27">
      <c r="A179" s="13">
        <v>148</v>
      </c>
      <c r="B179" s="262" t="s">
        <v>588</v>
      </c>
      <c r="C179" s="263"/>
      <c r="D179" s="14" t="s">
        <v>67</v>
      </c>
      <c r="E179" s="37">
        <v>3</v>
      </c>
      <c r="F179" s="37">
        <v>22</v>
      </c>
      <c r="G179" s="37">
        <v>0</v>
      </c>
      <c r="H179" s="37">
        <v>0</v>
      </c>
      <c r="I179" s="37">
        <v>0</v>
      </c>
      <c r="J179" s="37">
        <v>0</v>
      </c>
      <c r="K179" s="37">
        <v>0</v>
      </c>
      <c r="L179" s="37">
        <v>0</v>
      </c>
      <c r="M179" s="37">
        <v>0</v>
      </c>
      <c r="N179" s="37">
        <v>0</v>
      </c>
      <c r="O179" s="37">
        <v>0</v>
      </c>
      <c r="P179" s="37">
        <v>0</v>
      </c>
      <c r="Q179" s="37">
        <v>0</v>
      </c>
      <c r="R179" s="37">
        <v>0</v>
      </c>
      <c r="S179" s="37"/>
      <c r="T179" s="37"/>
      <c r="U179" s="102" t="s">
        <v>171</v>
      </c>
      <c r="V179" s="295" t="s">
        <v>1155</v>
      </c>
      <c r="W179" s="155" t="s">
        <v>184</v>
      </c>
      <c r="X179" s="167"/>
      <c r="Z179" t="str">
        <f t="shared" si="4"/>
        <v/>
      </c>
      <c r="AA179" t="str">
        <f t="shared" si="5"/>
        <v/>
      </c>
    </row>
    <row r="180" spans="1:27" ht="24.95" customHeight="1">
      <c r="A180" s="13">
        <v>149</v>
      </c>
      <c r="B180" s="262" t="s">
        <v>186</v>
      </c>
      <c r="C180" s="263"/>
      <c r="D180" s="14" t="s">
        <v>52</v>
      </c>
      <c r="E180" s="37">
        <v>28.401895635599306</v>
      </c>
      <c r="F180" s="134">
        <v>71.598104364400697</v>
      </c>
      <c r="G180" s="134">
        <v>28.568132586487561</v>
      </c>
      <c r="H180" s="134">
        <v>71.431867413512435</v>
      </c>
      <c r="I180" s="134">
        <v>28.713045003947713</v>
      </c>
      <c r="J180" s="134">
        <v>71.286954996052287</v>
      </c>
      <c r="K180" s="134">
        <v>28.940094420390899</v>
      </c>
      <c r="L180" s="134">
        <v>71.059905579609094</v>
      </c>
      <c r="M180" s="134">
        <v>29.059288348830801</v>
      </c>
      <c r="N180" s="134">
        <v>70.940711651169195</v>
      </c>
      <c r="O180" s="134">
        <v>29.35</v>
      </c>
      <c r="P180" s="134">
        <v>70.650000000000006</v>
      </c>
      <c r="Q180" s="134">
        <v>29.55</v>
      </c>
      <c r="R180" s="134">
        <v>70.45</v>
      </c>
      <c r="S180" s="134"/>
      <c r="T180" s="134"/>
      <c r="U180" s="102"/>
      <c r="V180" s="295" t="s">
        <v>1156</v>
      </c>
      <c r="W180" s="155" t="s">
        <v>128</v>
      </c>
      <c r="X180" s="167"/>
      <c r="Z180" t="str">
        <f t="shared" si="4"/>
        <v/>
      </c>
      <c r="AA180" t="str">
        <f t="shared" si="5"/>
        <v/>
      </c>
    </row>
    <row r="181" spans="1:27" ht="39.950000000000003" customHeight="1">
      <c r="A181" s="13">
        <v>150</v>
      </c>
      <c r="B181" s="319" t="s">
        <v>1484</v>
      </c>
      <c r="C181" s="337"/>
      <c r="D181" s="338" t="s">
        <v>1434</v>
      </c>
      <c r="E181" s="334"/>
      <c r="F181" s="334"/>
      <c r="G181" s="334"/>
      <c r="H181" s="334"/>
      <c r="I181" s="334"/>
      <c r="J181" s="334"/>
      <c r="K181" s="334"/>
      <c r="L181" s="334"/>
      <c r="M181" s="334"/>
      <c r="N181" s="334"/>
      <c r="O181" s="334"/>
      <c r="P181" s="334"/>
      <c r="Q181" s="367"/>
      <c r="R181" s="367"/>
      <c r="S181" s="367"/>
      <c r="T181" s="367"/>
      <c r="U181" s="359"/>
      <c r="V181" s="307" t="s">
        <v>1485</v>
      </c>
      <c r="W181" s="360" t="s">
        <v>184</v>
      </c>
      <c r="X181" s="384" t="s">
        <v>1517</v>
      </c>
    </row>
    <row r="182" spans="1:27" ht="39.950000000000003" customHeight="1">
      <c r="A182" s="13">
        <v>151</v>
      </c>
      <c r="B182" s="262" t="s">
        <v>187</v>
      </c>
      <c r="C182" s="263"/>
      <c r="D182" s="14" t="s">
        <v>45</v>
      </c>
      <c r="E182" s="37">
        <v>55401</v>
      </c>
      <c r="F182" s="37">
        <v>93442</v>
      </c>
      <c r="G182" s="37">
        <v>56180</v>
      </c>
      <c r="H182" s="37">
        <v>95030</v>
      </c>
      <c r="I182" s="37">
        <v>56531</v>
      </c>
      <c r="J182" s="37">
        <v>95890</v>
      </c>
      <c r="K182" s="37">
        <v>57565</v>
      </c>
      <c r="L182" s="37">
        <v>96695</v>
      </c>
      <c r="M182" s="37">
        <v>58631</v>
      </c>
      <c r="N182" s="37">
        <v>98026</v>
      </c>
      <c r="O182" s="37">
        <v>60109</v>
      </c>
      <c r="P182" s="37">
        <v>99909</v>
      </c>
      <c r="Q182" s="168">
        <v>61324</v>
      </c>
      <c r="R182" s="168">
        <v>101793</v>
      </c>
      <c r="S182" s="168"/>
      <c r="T182" s="168"/>
      <c r="U182" s="102"/>
      <c r="V182" s="295" t="s">
        <v>1157</v>
      </c>
      <c r="W182" s="155" t="s">
        <v>188</v>
      </c>
      <c r="X182" s="167"/>
      <c r="Z182" t="str">
        <f t="shared" si="4"/>
        <v/>
      </c>
      <c r="AA182" t="str">
        <f t="shared" si="5"/>
        <v/>
      </c>
    </row>
    <row r="183" spans="1:27" ht="39.950000000000003" customHeight="1">
      <c r="A183" s="13">
        <v>152</v>
      </c>
      <c r="B183" s="262" t="s">
        <v>589</v>
      </c>
      <c r="C183" s="263"/>
      <c r="D183" s="14" t="s">
        <v>45</v>
      </c>
      <c r="E183" s="37">
        <v>64933</v>
      </c>
      <c r="F183" s="37">
        <v>58780</v>
      </c>
      <c r="G183" s="37">
        <v>63052</v>
      </c>
      <c r="H183" s="37">
        <v>56452</v>
      </c>
      <c r="I183" s="37">
        <v>60337</v>
      </c>
      <c r="J183" s="37">
        <v>53468</v>
      </c>
      <c r="K183" s="37">
        <v>56376</v>
      </c>
      <c r="L183" s="37">
        <v>49126</v>
      </c>
      <c r="M183" s="37">
        <v>54268</v>
      </c>
      <c r="N183" s="37">
        <v>46817</v>
      </c>
      <c r="O183" s="37">
        <v>51484</v>
      </c>
      <c r="P183" s="37">
        <v>43687</v>
      </c>
      <c r="Q183" s="37">
        <v>49713</v>
      </c>
      <c r="R183" s="37">
        <v>41840</v>
      </c>
      <c r="S183" s="37"/>
      <c r="T183" s="37"/>
      <c r="U183" s="102"/>
      <c r="V183" s="295" t="s">
        <v>1158</v>
      </c>
      <c r="W183" s="155" t="s">
        <v>189</v>
      </c>
      <c r="X183" s="167"/>
      <c r="Z183" t="str">
        <f t="shared" si="4"/>
        <v/>
      </c>
      <c r="AA183" t="str">
        <f t="shared" si="5"/>
        <v/>
      </c>
    </row>
    <row r="184" spans="1:27" ht="39.950000000000003" customHeight="1">
      <c r="A184" s="13">
        <v>153</v>
      </c>
      <c r="B184" s="262" t="s">
        <v>590</v>
      </c>
      <c r="C184" s="263"/>
      <c r="D184" s="14" t="s">
        <v>45</v>
      </c>
      <c r="E184" s="37">
        <v>34918</v>
      </c>
      <c r="F184" s="37">
        <v>27672</v>
      </c>
      <c r="G184" s="37">
        <v>35173</v>
      </c>
      <c r="H184" s="37">
        <v>27277</v>
      </c>
      <c r="I184" s="37">
        <v>35147</v>
      </c>
      <c r="J184" s="37">
        <v>26684</v>
      </c>
      <c r="K184" s="37">
        <v>34991</v>
      </c>
      <c r="L184" s="37">
        <v>26021</v>
      </c>
      <c r="M184" s="37">
        <v>35115</v>
      </c>
      <c r="N184" s="37">
        <v>25452</v>
      </c>
      <c r="O184" s="37">
        <v>34949</v>
      </c>
      <c r="P184" s="37">
        <v>24768</v>
      </c>
      <c r="Q184" s="37">
        <v>34852</v>
      </c>
      <c r="R184" s="37">
        <v>24150</v>
      </c>
      <c r="S184" s="37"/>
      <c r="T184" s="37"/>
      <c r="U184" s="102"/>
      <c r="V184" s="295" t="s">
        <v>1159</v>
      </c>
      <c r="W184" s="155" t="s">
        <v>189</v>
      </c>
      <c r="X184" s="167"/>
      <c r="Z184" t="str">
        <f t="shared" si="4"/>
        <v/>
      </c>
      <c r="AA184" t="str">
        <f t="shared" si="5"/>
        <v/>
      </c>
    </row>
    <row r="185" spans="1:27" ht="39.950000000000003" customHeight="1">
      <c r="A185" s="13">
        <v>154</v>
      </c>
      <c r="B185" s="262" t="s">
        <v>288</v>
      </c>
      <c r="C185" s="263"/>
      <c r="D185" s="14" t="s">
        <v>45</v>
      </c>
      <c r="E185" s="145">
        <v>530614</v>
      </c>
      <c r="F185" s="37">
        <v>543526</v>
      </c>
      <c r="G185" s="37">
        <v>526009</v>
      </c>
      <c r="H185" s="37">
        <v>545157</v>
      </c>
      <c r="I185" s="37">
        <v>532848</v>
      </c>
      <c r="J185" s="37">
        <v>553144</v>
      </c>
      <c r="K185" s="37">
        <v>539338</v>
      </c>
      <c r="L185" s="37">
        <v>559579</v>
      </c>
      <c r="M185" s="37">
        <v>540335</v>
      </c>
      <c r="N185" s="37">
        <v>566440</v>
      </c>
      <c r="O185" s="37">
        <v>541323</v>
      </c>
      <c r="P185" s="37">
        <v>571250</v>
      </c>
      <c r="Q185" s="37">
        <v>543641</v>
      </c>
      <c r="R185" s="37">
        <v>575712</v>
      </c>
      <c r="S185" s="37"/>
      <c r="T185" s="336"/>
      <c r="U185" s="102"/>
      <c r="V185" s="295" t="s">
        <v>1160</v>
      </c>
      <c r="W185" s="155" t="s">
        <v>190</v>
      </c>
      <c r="X185" s="167"/>
      <c r="Z185" t="str">
        <f t="shared" ref="Z185" si="6">IF(ISBLANK(S185),"",IF(IF(Q185&lt;=R185,1,-1)*IF(S185&lt;=T185,1,-1)&lt;0,"請確認",""))</f>
        <v/>
      </c>
      <c r="AA185" t="str">
        <f t="shared" ref="AA185" si="7">IF(OR(ISBLANK(T185),ISBLANK(S185),ISTEXT(T185),ISTEXT(S185)),"",IF(OR((S185+T185)/(Q185+R185)&gt;1.3,(S185+T185)/(Q185+R185)&lt;0.7),"請備註",""))</f>
        <v/>
      </c>
    </row>
    <row r="186" spans="1:27" s="391" customFormat="1" ht="24.95" customHeight="1">
      <c r="A186" s="43">
        <v>155</v>
      </c>
      <c r="B186" s="311" t="s">
        <v>1528</v>
      </c>
      <c r="C186" s="389"/>
      <c r="D186" s="339" t="s">
        <v>1529</v>
      </c>
      <c r="E186" s="340"/>
      <c r="F186" s="341"/>
      <c r="G186" s="341"/>
      <c r="H186" s="341"/>
      <c r="I186" s="341"/>
      <c r="J186" s="341"/>
      <c r="K186" s="341"/>
      <c r="L186" s="341"/>
      <c r="M186" s="341"/>
      <c r="N186" s="341"/>
      <c r="O186" s="341"/>
      <c r="P186" s="341"/>
      <c r="Q186" s="341"/>
      <c r="R186" s="341"/>
      <c r="S186" s="341"/>
      <c r="T186" s="342"/>
      <c r="U186" s="316"/>
      <c r="V186" s="330" t="s">
        <v>1456</v>
      </c>
      <c r="W186" s="379" t="s">
        <v>90</v>
      </c>
      <c r="X186" s="390" t="s">
        <v>1516</v>
      </c>
    </row>
    <row r="187" spans="1:27">
      <c r="B187" s="107" t="s">
        <v>1452</v>
      </c>
    </row>
  </sheetData>
  <mergeCells count="50">
    <mergeCell ref="Z3:AA3"/>
    <mergeCell ref="B151:C151"/>
    <mergeCell ref="B143:C143"/>
    <mergeCell ref="B144:C144"/>
    <mergeCell ref="B145:C145"/>
    <mergeCell ref="B146:C146"/>
    <mergeCell ref="B147:C147"/>
    <mergeCell ref="B148:C148"/>
    <mergeCell ref="B141:C141"/>
    <mergeCell ref="B90:C90"/>
    <mergeCell ref="B91:C91"/>
    <mergeCell ref="B92:C92"/>
    <mergeCell ref="B93:C93"/>
    <mergeCell ref="B94:C94"/>
    <mergeCell ref="B95:C95"/>
    <mergeCell ref="B135:C135"/>
    <mergeCell ref="X3:X4"/>
    <mergeCell ref="B89:C89"/>
    <mergeCell ref="B20:C20"/>
    <mergeCell ref="B21:C21"/>
    <mergeCell ref="B22:C22"/>
    <mergeCell ref="B23:C23"/>
    <mergeCell ref="B24:C24"/>
    <mergeCell ref="B25:C25"/>
    <mergeCell ref="B26:C26"/>
    <mergeCell ref="B85:C85"/>
    <mergeCell ref="B86:C86"/>
    <mergeCell ref="B87:C87"/>
    <mergeCell ref="V3:V4"/>
    <mergeCell ref="U3:U4"/>
    <mergeCell ref="B136:C136"/>
    <mergeCell ref="B137:C137"/>
    <mergeCell ref="B138:C138"/>
    <mergeCell ref="B139:C139"/>
    <mergeCell ref="W3:W4"/>
    <mergeCell ref="B88:C88"/>
    <mergeCell ref="B19:C19"/>
    <mergeCell ref="Q3:R3"/>
    <mergeCell ref="A1:W1"/>
    <mergeCell ref="B2:D2"/>
    <mergeCell ref="A3:A4"/>
    <mergeCell ref="B3:C4"/>
    <mergeCell ref="D3:D4"/>
    <mergeCell ref="E3:F3"/>
    <mergeCell ref="G3:H3"/>
    <mergeCell ref="I3:J3"/>
    <mergeCell ref="K3:L3"/>
    <mergeCell ref="M3:N3"/>
    <mergeCell ref="O3:P3"/>
    <mergeCell ref="S3:T3"/>
  </mergeCells>
  <phoneticPr fontId="1" type="noConversion"/>
  <pageMargins left="0.70866141732283472" right="0.70866141732283472" top="0.35433070866141736" bottom="0.74803149606299213" header="0.31496062992125984" footer="0.31496062992125984"/>
  <pageSetup paperSize="8" scale="88" fitToWidth="0" orientation="landscape" r:id="rId1"/>
  <headerFooter>
    <oddFooter>第 &amp;P 頁，共 &amp;N 頁</oddFooter>
  </headerFooter>
  <legacyDrawing r:id="rId2"/>
</worksheet>
</file>

<file path=xl/worksheets/sheet8.xml><?xml version="1.0" encoding="utf-8"?>
<worksheet xmlns="http://schemas.openxmlformats.org/spreadsheetml/2006/main" xmlns:r="http://schemas.openxmlformats.org/officeDocument/2006/relationships">
  <dimension ref="A1:AA105"/>
  <sheetViews>
    <sheetView topLeftCell="A13" zoomScale="90" zoomScaleNormal="90" workbookViewId="0">
      <selection activeCell="AB17" sqref="AB17"/>
    </sheetView>
  </sheetViews>
  <sheetFormatPr defaultRowHeight="16.5"/>
  <cols>
    <col min="1" max="1" width="5.125" customWidth="1"/>
    <col min="3" max="3" width="31.375" customWidth="1"/>
    <col min="5" max="10" width="10.25" hidden="1" customWidth="1"/>
    <col min="11" max="20" width="10.25" customWidth="1"/>
    <col min="21" max="21" width="7" bestFit="1" customWidth="1"/>
    <col min="22" max="22" width="35.625" style="306" customWidth="1"/>
    <col min="24" max="24" width="7.625" style="242" customWidth="1"/>
  </cols>
  <sheetData>
    <row r="1" spans="1:27" ht="25.5">
      <c r="A1" s="429" t="s">
        <v>255</v>
      </c>
      <c r="B1" s="430"/>
      <c r="C1" s="430"/>
      <c r="D1" s="430"/>
      <c r="E1" s="430"/>
      <c r="F1" s="430"/>
      <c r="G1" s="430"/>
      <c r="H1" s="430"/>
      <c r="I1" s="430"/>
      <c r="J1" s="430"/>
      <c r="K1" s="430"/>
      <c r="L1" s="430"/>
      <c r="M1" s="430"/>
      <c r="N1" s="430"/>
      <c r="O1" s="430"/>
      <c r="P1" s="430"/>
      <c r="Q1" s="430"/>
      <c r="R1" s="430"/>
      <c r="S1" s="430"/>
      <c r="T1" s="430"/>
      <c r="U1" s="430"/>
      <c r="V1" s="430"/>
      <c r="W1" s="430"/>
      <c r="X1" s="381"/>
    </row>
    <row r="2" spans="1:27">
      <c r="A2" s="81"/>
      <c r="B2" s="448"/>
      <c r="C2" s="448"/>
      <c r="D2" s="448"/>
      <c r="E2" s="82"/>
      <c r="F2" s="82"/>
      <c r="G2" s="82"/>
      <c r="H2" s="82"/>
      <c r="I2" s="82"/>
      <c r="J2" s="82"/>
      <c r="K2" s="82"/>
      <c r="L2" s="82"/>
      <c r="M2" s="82"/>
      <c r="N2" s="82"/>
      <c r="O2" s="82"/>
      <c r="P2" s="82"/>
      <c r="Q2" s="82"/>
      <c r="R2" s="82"/>
      <c r="S2" s="82"/>
      <c r="T2" s="82"/>
      <c r="U2" s="83"/>
      <c r="V2" s="304"/>
      <c r="W2" s="84"/>
      <c r="X2" s="392"/>
    </row>
    <row r="3" spans="1:27">
      <c r="A3" s="432" t="s">
        <v>55</v>
      </c>
      <c r="B3" s="434" t="s">
        <v>256</v>
      </c>
      <c r="C3" s="434"/>
      <c r="D3" s="434" t="s">
        <v>257</v>
      </c>
      <c r="E3" s="434" t="s">
        <v>258</v>
      </c>
      <c r="F3" s="434"/>
      <c r="G3" s="434" t="s">
        <v>259</v>
      </c>
      <c r="H3" s="434"/>
      <c r="I3" s="434" t="s">
        <v>260</v>
      </c>
      <c r="J3" s="434"/>
      <c r="K3" s="434" t="s">
        <v>261</v>
      </c>
      <c r="L3" s="434"/>
      <c r="M3" s="434" t="s">
        <v>60</v>
      </c>
      <c r="N3" s="434"/>
      <c r="O3" s="434" t="s">
        <v>34</v>
      </c>
      <c r="P3" s="434"/>
      <c r="Q3" s="434" t="s">
        <v>10</v>
      </c>
      <c r="R3" s="434"/>
      <c r="S3" s="434" t="s">
        <v>296</v>
      </c>
      <c r="T3" s="434"/>
      <c r="U3" s="440" t="s">
        <v>262</v>
      </c>
      <c r="V3" s="446" t="s">
        <v>825</v>
      </c>
      <c r="W3" s="442" t="s">
        <v>263</v>
      </c>
      <c r="X3" s="443" t="s">
        <v>13</v>
      </c>
      <c r="Z3" s="435" t="s">
        <v>300</v>
      </c>
      <c r="AA3" s="435"/>
    </row>
    <row r="4" spans="1:27">
      <c r="A4" s="433"/>
      <c r="B4" s="434"/>
      <c r="C4" s="434"/>
      <c r="D4" s="434"/>
      <c r="E4" s="6" t="s">
        <v>264</v>
      </c>
      <c r="F4" s="6" t="s">
        <v>265</v>
      </c>
      <c r="G4" s="6" t="s">
        <v>37</v>
      </c>
      <c r="H4" s="6" t="s">
        <v>38</v>
      </c>
      <c r="I4" s="6" t="s">
        <v>37</v>
      </c>
      <c r="J4" s="6" t="s">
        <v>265</v>
      </c>
      <c r="K4" s="6" t="s">
        <v>37</v>
      </c>
      <c r="L4" s="6" t="s">
        <v>41</v>
      </c>
      <c r="M4" s="6" t="s">
        <v>37</v>
      </c>
      <c r="N4" s="6" t="s">
        <v>38</v>
      </c>
      <c r="O4" s="6" t="s">
        <v>37</v>
      </c>
      <c r="P4" s="6" t="s">
        <v>41</v>
      </c>
      <c r="Q4" s="247" t="s">
        <v>37</v>
      </c>
      <c r="R4" s="247" t="s">
        <v>15</v>
      </c>
      <c r="S4" s="6" t="s">
        <v>37</v>
      </c>
      <c r="T4" s="6" t="s">
        <v>38</v>
      </c>
      <c r="U4" s="441"/>
      <c r="V4" s="447"/>
      <c r="W4" s="442"/>
      <c r="X4" s="442"/>
      <c r="Z4" s="249" t="s">
        <v>298</v>
      </c>
      <c r="AA4" s="249" t="s">
        <v>299</v>
      </c>
    </row>
    <row r="5" spans="1:27">
      <c r="A5" s="85"/>
      <c r="B5" s="86" t="s">
        <v>803</v>
      </c>
      <c r="C5" s="185"/>
      <c r="D5" s="170"/>
      <c r="E5" s="15"/>
      <c r="F5" s="15"/>
      <c r="G5" s="15"/>
      <c r="H5" s="15"/>
      <c r="I5" s="15"/>
      <c r="J5" s="15"/>
      <c r="K5" s="15"/>
      <c r="L5" s="15"/>
      <c r="M5" s="15"/>
      <c r="N5" s="15"/>
      <c r="O5" s="15"/>
      <c r="P5" s="15"/>
      <c r="Q5" s="15"/>
      <c r="R5" s="15"/>
      <c r="S5" s="15"/>
      <c r="T5" s="15"/>
      <c r="U5" s="16"/>
      <c r="V5" s="299"/>
      <c r="W5" s="11"/>
      <c r="X5" s="387"/>
      <c r="Z5" t="str">
        <f>IF(ISBLANK(S5),"",IF(IF(Q5&lt;=R5,1,-1)*IF(S5&lt;=T5,1,-1)&lt;0,"請確認",""))</f>
        <v/>
      </c>
      <c r="AA5" t="str">
        <f>IF(OR(ISBLANK(T5),ISBLANK(S5),ISTEXT(T5),ISTEXT(S5)),"",IF(OR((S5+T5)/(Q5+R5)&gt;1.3,(S5+T5)/(Q5+R5)&lt;0.7),"請備註",""))</f>
        <v/>
      </c>
    </row>
    <row r="6" spans="1:27">
      <c r="A6" s="13">
        <v>323</v>
      </c>
      <c r="B6" s="262" t="s">
        <v>804</v>
      </c>
      <c r="C6" s="29"/>
      <c r="D6" s="24" t="s">
        <v>805</v>
      </c>
      <c r="E6" s="15">
        <v>9423</v>
      </c>
      <c r="F6" s="15">
        <v>18260</v>
      </c>
      <c r="G6" s="15">
        <v>9388</v>
      </c>
      <c r="H6" s="15">
        <v>18201</v>
      </c>
      <c r="I6" s="15">
        <v>16980</v>
      </c>
      <c r="J6" s="15">
        <v>25205</v>
      </c>
      <c r="K6" s="15">
        <v>17564</v>
      </c>
      <c r="L6" s="15">
        <v>25405</v>
      </c>
      <c r="M6" s="15">
        <v>18555</v>
      </c>
      <c r="N6" s="15">
        <v>26171</v>
      </c>
      <c r="O6" s="15">
        <v>4270</v>
      </c>
      <c r="P6" s="15">
        <v>12363</v>
      </c>
      <c r="Q6" s="15">
        <v>6481</v>
      </c>
      <c r="R6" s="15">
        <v>11177</v>
      </c>
      <c r="S6" s="15"/>
      <c r="T6" s="15"/>
      <c r="U6" s="16"/>
      <c r="V6" s="295" t="s">
        <v>1409</v>
      </c>
      <c r="W6" s="11" t="s">
        <v>266</v>
      </c>
      <c r="X6" s="387"/>
      <c r="Z6" t="str">
        <f t="shared" ref="Z6:Z26" si="0">IF(ISBLANK(S6),"",IF(IF(Q6&lt;=R6,1,-1)*IF(S6&lt;=T6,1,-1)&lt;0,"請確認",""))</f>
        <v/>
      </c>
      <c r="AA6" t="str">
        <f t="shared" ref="AA6:AA26" si="1">IF(OR(ISBLANK(T6),ISBLANK(S6),ISTEXT(T6),ISTEXT(S6)),"",IF(OR((S6+T6)/(Q6+R6)&gt;1.3,(S6+T6)/(Q6+R6)&lt;0.7),"請備註",""))</f>
        <v/>
      </c>
    </row>
    <row r="7" spans="1:27" ht="24" customHeight="1">
      <c r="A7" s="13">
        <v>324</v>
      </c>
      <c r="B7" s="262" t="s">
        <v>806</v>
      </c>
      <c r="C7" s="13"/>
      <c r="D7" s="14" t="s">
        <v>52</v>
      </c>
      <c r="E7" s="35">
        <v>8.3000000000000007</v>
      </c>
      <c r="F7" s="35">
        <v>6</v>
      </c>
      <c r="G7" s="35">
        <v>8.1</v>
      </c>
      <c r="H7" s="35">
        <v>6.2</v>
      </c>
      <c r="I7" s="35">
        <v>9.5</v>
      </c>
      <c r="J7" s="35">
        <v>7</v>
      </c>
      <c r="K7" s="35">
        <v>8.6</v>
      </c>
      <c r="L7" s="35">
        <v>7.2</v>
      </c>
      <c r="M7" s="35">
        <v>10.571561150875874</v>
      </c>
      <c r="N7" s="35">
        <v>8.005322797204256</v>
      </c>
      <c r="O7" s="218" t="s">
        <v>22</v>
      </c>
      <c r="P7" s="218" t="s">
        <v>22</v>
      </c>
      <c r="Q7" s="218" t="s">
        <v>22</v>
      </c>
      <c r="R7" s="218" t="s">
        <v>22</v>
      </c>
      <c r="S7" s="218"/>
      <c r="T7" s="218"/>
      <c r="U7" s="16"/>
      <c r="V7" s="295" t="s">
        <v>1410</v>
      </c>
      <c r="W7" s="11" t="s">
        <v>267</v>
      </c>
      <c r="X7" s="413"/>
      <c r="Z7" t="str">
        <f t="shared" si="0"/>
        <v/>
      </c>
      <c r="AA7" t="str">
        <f t="shared" si="1"/>
        <v/>
      </c>
    </row>
    <row r="8" spans="1:27">
      <c r="A8" s="13">
        <v>325</v>
      </c>
      <c r="B8" s="262" t="s">
        <v>807</v>
      </c>
      <c r="C8" s="19"/>
      <c r="D8" s="14" t="s">
        <v>306</v>
      </c>
      <c r="E8" s="219">
        <v>2</v>
      </c>
      <c r="F8" s="219">
        <v>571</v>
      </c>
      <c r="G8" s="219">
        <v>1</v>
      </c>
      <c r="H8" s="219">
        <v>349</v>
      </c>
      <c r="I8" s="219">
        <v>39</v>
      </c>
      <c r="J8" s="219">
        <v>1049</v>
      </c>
      <c r="K8" s="219">
        <v>48</v>
      </c>
      <c r="L8" s="219">
        <v>1060</v>
      </c>
      <c r="M8" s="219">
        <v>46</v>
      </c>
      <c r="N8" s="219">
        <v>1050</v>
      </c>
      <c r="O8" s="220">
        <v>40</v>
      </c>
      <c r="P8" s="220">
        <v>1073</v>
      </c>
      <c r="Q8" s="220">
        <v>50</v>
      </c>
      <c r="R8" s="220">
        <v>1156</v>
      </c>
      <c r="S8" s="220"/>
      <c r="T8" s="220"/>
      <c r="U8" s="16"/>
      <c r="V8" s="295" t="s">
        <v>1411</v>
      </c>
      <c r="W8" s="11" t="s">
        <v>268</v>
      </c>
      <c r="X8" s="387"/>
      <c r="Z8" t="str">
        <f t="shared" si="0"/>
        <v/>
      </c>
      <c r="AA8" t="str">
        <f t="shared" si="1"/>
        <v/>
      </c>
    </row>
    <row r="9" spans="1:27">
      <c r="A9" s="13">
        <v>326</v>
      </c>
      <c r="B9" s="264" t="s">
        <v>808</v>
      </c>
      <c r="C9" s="53"/>
      <c r="D9" s="14" t="s">
        <v>306</v>
      </c>
      <c r="E9" s="32">
        <v>22</v>
      </c>
      <c r="F9" s="32">
        <v>127</v>
      </c>
      <c r="G9" s="32">
        <v>23</v>
      </c>
      <c r="H9" s="32">
        <v>129</v>
      </c>
      <c r="I9" s="32">
        <v>21</v>
      </c>
      <c r="J9" s="32">
        <v>134</v>
      </c>
      <c r="K9" s="32">
        <v>20</v>
      </c>
      <c r="L9" s="32">
        <v>152</v>
      </c>
      <c r="M9" s="32">
        <v>22</v>
      </c>
      <c r="N9" s="32">
        <v>149</v>
      </c>
      <c r="O9" s="221">
        <v>20</v>
      </c>
      <c r="P9" s="221">
        <v>133</v>
      </c>
      <c r="Q9" s="221">
        <v>18</v>
      </c>
      <c r="R9" s="221">
        <v>131</v>
      </c>
      <c r="S9" s="221"/>
      <c r="T9" s="221"/>
      <c r="U9" s="16"/>
      <c r="V9" s="295" t="s">
        <v>1412</v>
      </c>
      <c r="W9" s="11" t="s">
        <v>269</v>
      </c>
      <c r="X9" s="387"/>
      <c r="Z9" t="str">
        <f t="shared" si="0"/>
        <v/>
      </c>
      <c r="AA9" t="str">
        <f t="shared" si="1"/>
        <v/>
      </c>
    </row>
    <row r="10" spans="1:27" ht="24" customHeight="1">
      <c r="A10" s="13">
        <v>327</v>
      </c>
      <c r="B10" s="264" t="s">
        <v>809</v>
      </c>
      <c r="C10" s="293"/>
      <c r="D10" s="14" t="s">
        <v>306</v>
      </c>
      <c r="E10" s="37">
        <v>45</v>
      </c>
      <c r="F10" s="37">
        <v>201</v>
      </c>
      <c r="G10" s="37">
        <v>25</v>
      </c>
      <c r="H10" s="37">
        <v>196</v>
      </c>
      <c r="I10" s="37">
        <v>32</v>
      </c>
      <c r="J10" s="37">
        <v>190</v>
      </c>
      <c r="K10" s="37">
        <v>22</v>
      </c>
      <c r="L10" s="37">
        <v>151</v>
      </c>
      <c r="M10" s="37">
        <v>22</v>
      </c>
      <c r="N10" s="37">
        <v>138</v>
      </c>
      <c r="O10" s="37">
        <v>20</v>
      </c>
      <c r="P10" s="37">
        <v>116</v>
      </c>
      <c r="Q10" s="37">
        <v>25</v>
      </c>
      <c r="R10" s="37">
        <v>104</v>
      </c>
      <c r="S10" s="37"/>
      <c r="T10" s="37"/>
      <c r="U10" s="16"/>
      <c r="V10" s="295" t="s">
        <v>1413</v>
      </c>
      <c r="W10" s="11" t="s">
        <v>270</v>
      </c>
      <c r="X10" s="387"/>
      <c r="Z10" t="str">
        <f t="shared" si="0"/>
        <v/>
      </c>
      <c r="AA10" t="str">
        <f t="shared" si="1"/>
        <v/>
      </c>
    </row>
    <row r="11" spans="1:27" ht="38.1" customHeight="1">
      <c r="A11" s="13">
        <v>328</v>
      </c>
      <c r="B11" s="264" t="s">
        <v>810</v>
      </c>
      <c r="C11" s="53"/>
      <c r="D11" s="14" t="s">
        <v>306</v>
      </c>
      <c r="E11" s="37">
        <v>71</v>
      </c>
      <c r="F11" s="37">
        <v>180</v>
      </c>
      <c r="G11" s="37">
        <v>71</v>
      </c>
      <c r="H11" s="37">
        <v>157</v>
      </c>
      <c r="I11" s="37">
        <v>67</v>
      </c>
      <c r="J11" s="37">
        <v>159</v>
      </c>
      <c r="K11" s="37">
        <v>47</v>
      </c>
      <c r="L11" s="37">
        <v>128</v>
      </c>
      <c r="M11" s="37">
        <v>53</v>
      </c>
      <c r="N11" s="37">
        <v>111</v>
      </c>
      <c r="O11" s="37">
        <v>36</v>
      </c>
      <c r="P11" s="37">
        <v>101</v>
      </c>
      <c r="Q11" s="37">
        <v>41</v>
      </c>
      <c r="R11" s="37">
        <v>89</v>
      </c>
      <c r="S11" s="37"/>
      <c r="T11" s="37"/>
      <c r="U11" s="16"/>
      <c r="V11" s="295" t="s">
        <v>1414</v>
      </c>
      <c r="W11" s="11" t="s">
        <v>271</v>
      </c>
      <c r="X11" s="387"/>
      <c r="Z11" t="str">
        <f t="shared" si="0"/>
        <v/>
      </c>
      <c r="AA11" t="str">
        <f t="shared" si="1"/>
        <v/>
      </c>
    </row>
    <row r="12" spans="1:27" ht="38.1" customHeight="1">
      <c r="A12" s="13">
        <v>329</v>
      </c>
      <c r="B12" s="264" t="s">
        <v>811</v>
      </c>
      <c r="C12" s="293"/>
      <c r="D12" s="14" t="s">
        <v>306</v>
      </c>
      <c r="E12" s="37">
        <v>30</v>
      </c>
      <c r="F12" s="37">
        <v>70</v>
      </c>
      <c r="G12" s="37">
        <v>28</v>
      </c>
      <c r="H12" s="37">
        <v>49</v>
      </c>
      <c r="I12" s="37">
        <v>24</v>
      </c>
      <c r="J12" s="37">
        <v>65</v>
      </c>
      <c r="K12" s="37">
        <v>27</v>
      </c>
      <c r="L12" s="37">
        <v>43</v>
      </c>
      <c r="M12" s="37">
        <v>17</v>
      </c>
      <c r="N12" s="37">
        <v>49</v>
      </c>
      <c r="O12" s="37">
        <v>19</v>
      </c>
      <c r="P12" s="37">
        <v>39</v>
      </c>
      <c r="Q12" s="37">
        <v>19</v>
      </c>
      <c r="R12" s="37">
        <v>36</v>
      </c>
      <c r="S12" s="37"/>
      <c r="T12" s="37"/>
      <c r="U12" s="16"/>
      <c r="V12" s="295" t="s">
        <v>1415</v>
      </c>
      <c r="W12" s="11" t="s">
        <v>192</v>
      </c>
      <c r="X12" s="387"/>
      <c r="Z12" t="str">
        <f t="shared" si="0"/>
        <v/>
      </c>
      <c r="AA12" t="str">
        <f t="shared" si="1"/>
        <v/>
      </c>
    </row>
    <row r="13" spans="1:27">
      <c r="A13" s="13">
        <v>330</v>
      </c>
      <c r="B13" s="262" t="s">
        <v>812</v>
      </c>
      <c r="C13" s="53"/>
      <c r="D13" s="14" t="s">
        <v>306</v>
      </c>
      <c r="E13" s="15">
        <v>2</v>
      </c>
      <c r="F13" s="15">
        <v>86</v>
      </c>
      <c r="G13" s="15">
        <v>3</v>
      </c>
      <c r="H13" s="15">
        <v>86</v>
      </c>
      <c r="I13" s="15">
        <v>4</v>
      </c>
      <c r="J13" s="15">
        <v>86</v>
      </c>
      <c r="K13" s="15">
        <v>2</v>
      </c>
      <c r="L13" s="15">
        <v>79</v>
      </c>
      <c r="M13" s="15">
        <v>1</v>
      </c>
      <c r="N13" s="15">
        <v>80</v>
      </c>
      <c r="O13" s="15">
        <v>2</v>
      </c>
      <c r="P13" s="15">
        <v>66</v>
      </c>
      <c r="Q13" s="15">
        <v>0</v>
      </c>
      <c r="R13" s="15">
        <v>64</v>
      </c>
      <c r="S13" s="15"/>
      <c r="T13" s="15"/>
      <c r="U13" s="102" t="s">
        <v>207</v>
      </c>
      <c r="V13" s="295" t="s">
        <v>1416</v>
      </c>
      <c r="W13" s="98" t="s">
        <v>272</v>
      </c>
      <c r="X13" s="387"/>
      <c r="Z13" t="str">
        <f t="shared" si="0"/>
        <v/>
      </c>
      <c r="AA13" t="str">
        <f t="shared" si="1"/>
        <v/>
      </c>
    </row>
    <row r="14" spans="1:27" ht="24" customHeight="1">
      <c r="A14" s="13">
        <v>331</v>
      </c>
      <c r="B14" s="262" t="s">
        <v>813</v>
      </c>
      <c r="C14" s="53"/>
      <c r="D14" s="14" t="s">
        <v>475</v>
      </c>
      <c r="E14" s="15">
        <v>69954</v>
      </c>
      <c r="F14" s="15">
        <v>102332</v>
      </c>
      <c r="G14" s="15">
        <v>51222</v>
      </c>
      <c r="H14" s="15">
        <v>76219</v>
      </c>
      <c r="I14" s="15">
        <v>77849</v>
      </c>
      <c r="J14" s="15">
        <v>110488</v>
      </c>
      <c r="K14" s="15">
        <v>75640</v>
      </c>
      <c r="L14" s="15">
        <v>112970</v>
      </c>
      <c r="M14" s="15">
        <v>67878</v>
      </c>
      <c r="N14" s="15">
        <v>102415</v>
      </c>
      <c r="O14" s="222">
        <v>71105</v>
      </c>
      <c r="P14" s="222">
        <v>102491</v>
      </c>
      <c r="Q14" s="222">
        <v>72156</v>
      </c>
      <c r="R14" s="222">
        <v>106559</v>
      </c>
      <c r="S14" s="222"/>
      <c r="T14" s="222"/>
      <c r="U14" s="102" t="s">
        <v>273</v>
      </c>
      <c r="V14" s="295" t="s">
        <v>1417</v>
      </c>
      <c r="W14" s="98" t="s">
        <v>274</v>
      </c>
      <c r="X14" s="387"/>
      <c r="Z14" t="str">
        <f t="shared" si="0"/>
        <v/>
      </c>
      <c r="AA14" t="str">
        <f t="shared" si="1"/>
        <v/>
      </c>
    </row>
    <row r="15" spans="1:27">
      <c r="A15" s="13">
        <v>332</v>
      </c>
      <c r="B15" s="262" t="s">
        <v>814</v>
      </c>
      <c r="C15" s="53"/>
      <c r="D15" s="14" t="s">
        <v>306</v>
      </c>
      <c r="E15" s="15">
        <v>464</v>
      </c>
      <c r="F15" s="15">
        <v>216</v>
      </c>
      <c r="G15" s="15">
        <v>462</v>
      </c>
      <c r="H15" s="15">
        <v>197</v>
      </c>
      <c r="I15" s="15">
        <v>456</v>
      </c>
      <c r="J15" s="15">
        <v>215</v>
      </c>
      <c r="K15" s="15">
        <v>446</v>
      </c>
      <c r="L15" s="15">
        <v>202</v>
      </c>
      <c r="M15" s="15">
        <v>428</v>
      </c>
      <c r="N15" s="15">
        <v>195</v>
      </c>
      <c r="O15" s="222">
        <v>367</v>
      </c>
      <c r="P15" s="222">
        <v>160</v>
      </c>
      <c r="Q15" s="222">
        <v>325</v>
      </c>
      <c r="R15" s="222">
        <v>135</v>
      </c>
      <c r="S15" s="222"/>
      <c r="T15" s="222"/>
      <c r="U15" s="102" t="s">
        <v>275</v>
      </c>
      <c r="V15" s="295" t="s">
        <v>1418</v>
      </c>
      <c r="W15" s="98" t="s">
        <v>274</v>
      </c>
      <c r="X15" s="387"/>
      <c r="Z15" t="str">
        <f t="shared" si="0"/>
        <v/>
      </c>
      <c r="AA15" t="str">
        <f t="shared" si="1"/>
        <v/>
      </c>
    </row>
    <row r="16" spans="1:27">
      <c r="A16" s="13">
        <v>333</v>
      </c>
      <c r="B16" s="444" t="s">
        <v>815</v>
      </c>
      <c r="C16" s="475"/>
      <c r="D16" s="14" t="s">
        <v>306</v>
      </c>
      <c r="E16" s="15">
        <v>0</v>
      </c>
      <c r="F16" s="15">
        <v>0</v>
      </c>
      <c r="G16" s="15">
        <v>1316</v>
      </c>
      <c r="H16" s="15">
        <v>560</v>
      </c>
      <c r="I16" s="15">
        <v>2230</v>
      </c>
      <c r="J16" s="15">
        <v>862</v>
      </c>
      <c r="K16" s="15">
        <v>2328</v>
      </c>
      <c r="L16" s="15">
        <v>1061</v>
      </c>
      <c r="M16" s="15">
        <v>2138</v>
      </c>
      <c r="N16" s="15">
        <v>969</v>
      </c>
      <c r="O16" s="222">
        <v>1782</v>
      </c>
      <c r="P16" s="222">
        <v>717</v>
      </c>
      <c r="Q16" s="222">
        <v>1435</v>
      </c>
      <c r="R16" s="222">
        <v>552</v>
      </c>
      <c r="S16" s="222"/>
      <c r="T16" s="222"/>
      <c r="U16" s="102" t="s">
        <v>276</v>
      </c>
      <c r="V16" s="295" t="s">
        <v>1419</v>
      </c>
      <c r="W16" s="98" t="s">
        <v>274</v>
      </c>
      <c r="X16" s="387"/>
      <c r="Z16" t="str">
        <f t="shared" si="0"/>
        <v/>
      </c>
      <c r="AA16" t="str">
        <f t="shared" si="1"/>
        <v/>
      </c>
    </row>
    <row r="17" spans="1:27" ht="38.1" customHeight="1">
      <c r="A17" s="13">
        <v>334</v>
      </c>
      <c r="B17" s="454" t="s">
        <v>816</v>
      </c>
      <c r="C17" s="445"/>
      <c r="D17" s="14" t="s">
        <v>306</v>
      </c>
      <c r="E17" s="15">
        <v>122</v>
      </c>
      <c r="F17" s="15">
        <v>48</v>
      </c>
      <c r="G17" s="15">
        <v>377</v>
      </c>
      <c r="H17" s="15">
        <v>167</v>
      </c>
      <c r="I17" s="15">
        <v>158</v>
      </c>
      <c r="J17" s="15">
        <v>359</v>
      </c>
      <c r="K17" s="15">
        <v>339</v>
      </c>
      <c r="L17" s="15">
        <v>156</v>
      </c>
      <c r="M17" s="15">
        <v>301</v>
      </c>
      <c r="N17" s="15">
        <v>136</v>
      </c>
      <c r="O17" s="15">
        <v>319</v>
      </c>
      <c r="P17" s="15">
        <v>145</v>
      </c>
      <c r="Q17" s="15">
        <v>340</v>
      </c>
      <c r="R17" s="15">
        <v>147</v>
      </c>
      <c r="S17" s="15"/>
      <c r="T17" s="15"/>
      <c r="U17" s="102"/>
      <c r="V17" s="295" t="s">
        <v>1489</v>
      </c>
      <c r="W17" s="98" t="s">
        <v>272</v>
      </c>
      <c r="X17" s="387"/>
      <c r="Z17" t="str">
        <f t="shared" si="0"/>
        <v/>
      </c>
      <c r="AA17" t="str">
        <f t="shared" si="1"/>
        <v/>
      </c>
    </row>
    <row r="18" spans="1:27" ht="24" customHeight="1">
      <c r="A18" s="13">
        <v>335</v>
      </c>
      <c r="B18" s="319" t="s">
        <v>1488</v>
      </c>
      <c r="C18" s="337"/>
      <c r="D18" s="338" t="s">
        <v>1437</v>
      </c>
      <c r="E18" s="334"/>
      <c r="F18" s="334"/>
      <c r="G18" s="334"/>
      <c r="H18" s="334"/>
      <c r="I18" s="334"/>
      <c r="J18" s="334"/>
      <c r="K18" s="334"/>
      <c r="L18" s="334"/>
      <c r="M18" s="334"/>
      <c r="N18" s="334"/>
      <c r="O18" s="334"/>
      <c r="P18" s="334"/>
      <c r="Q18" s="334"/>
      <c r="R18" s="334"/>
      <c r="S18" s="334"/>
      <c r="T18" s="334"/>
      <c r="U18" s="359"/>
      <c r="V18" s="307" t="s">
        <v>1512</v>
      </c>
      <c r="W18" s="360" t="s">
        <v>1467</v>
      </c>
      <c r="X18" s="384" t="s">
        <v>1544</v>
      </c>
    </row>
    <row r="19" spans="1:27" ht="24" customHeight="1">
      <c r="A19" s="13">
        <v>336</v>
      </c>
      <c r="B19" s="454" t="s">
        <v>817</v>
      </c>
      <c r="C19" s="445"/>
      <c r="D19" s="14" t="s">
        <v>306</v>
      </c>
      <c r="E19" s="15">
        <v>1</v>
      </c>
      <c r="F19" s="15">
        <v>6</v>
      </c>
      <c r="G19" s="15">
        <v>2</v>
      </c>
      <c r="H19" s="15">
        <v>5</v>
      </c>
      <c r="I19" s="15">
        <v>2</v>
      </c>
      <c r="J19" s="15">
        <v>5</v>
      </c>
      <c r="K19" s="15">
        <v>2</v>
      </c>
      <c r="L19" s="15">
        <v>5</v>
      </c>
      <c r="M19" s="15">
        <v>2</v>
      </c>
      <c r="N19" s="15">
        <v>5</v>
      </c>
      <c r="O19" s="222">
        <v>3</v>
      </c>
      <c r="P19" s="222">
        <v>4</v>
      </c>
      <c r="Q19" s="222">
        <v>3</v>
      </c>
      <c r="R19" s="222">
        <v>4</v>
      </c>
      <c r="S19" s="222"/>
      <c r="T19" s="222"/>
      <c r="U19" s="102"/>
      <c r="V19" s="295" t="s">
        <v>1420</v>
      </c>
      <c r="W19" s="98" t="s">
        <v>274</v>
      </c>
      <c r="X19" s="387"/>
      <c r="Z19" t="str">
        <f t="shared" si="0"/>
        <v/>
      </c>
      <c r="AA19" t="str">
        <f t="shared" si="1"/>
        <v/>
      </c>
    </row>
    <row r="20" spans="1:27" ht="24" customHeight="1">
      <c r="A20" s="13">
        <v>337</v>
      </c>
      <c r="B20" s="454" t="s">
        <v>818</v>
      </c>
      <c r="C20" s="445"/>
      <c r="D20" s="14" t="s">
        <v>306</v>
      </c>
      <c r="E20" s="15">
        <v>1</v>
      </c>
      <c r="F20" s="15">
        <v>7</v>
      </c>
      <c r="G20" s="15">
        <v>1</v>
      </c>
      <c r="H20" s="15">
        <v>7</v>
      </c>
      <c r="I20" s="15">
        <v>1</v>
      </c>
      <c r="J20" s="15">
        <v>7</v>
      </c>
      <c r="K20" s="15">
        <v>2</v>
      </c>
      <c r="L20" s="15">
        <v>7</v>
      </c>
      <c r="M20" s="15">
        <v>2</v>
      </c>
      <c r="N20" s="15">
        <v>7</v>
      </c>
      <c r="O20" s="222">
        <v>2</v>
      </c>
      <c r="P20" s="222">
        <v>7</v>
      </c>
      <c r="Q20" s="222">
        <v>3</v>
      </c>
      <c r="R20" s="222">
        <v>7</v>
      </c>
      <c r="S20" s="222"/>
      <c r="T20" s="222"/>
      <c r="U20" s="102"/>
      <c r="V20" s="295" t="s">
        <v>1421</v>
      </c>
      <c r="W20" s="98" t="s">
        <v>274</v>
      </c>
      <c r="X20" s="387"/>
      <c r="Z20" t="str">
        <f t="shared" si="0"/>
        <v/>
      </c>
      <c r="AA20" t="str">
        <f t="shared" si="1"/>
        <v/>
      </c>
    </row>
    <row r="21" spans="1:27" ht="54.95" customHeight="1">
      <c r="A21" s="13">
        <v>338</v>
      </c>
      <c r="B21" s="262" t="s">
        <v>819</v>
      </c>
      <c r="C21" s="294"/>
      <c r="D21" s="14" t="s">
        <v>306</v>
      </c>
      <c r="E21" s="15">
        <v>11092</v>
      </c>
      <c r="F21" s="15">
        <v>4580</v>
      </c>
      <c r="G21" s="15">
        <v>14352</v>
      </c>
      <c r="H21" s="15">
        <v>7730</v>
      </c>
      <c r="I21" s="15">
        <v>16391</v>
      </c>
      <c r="J21" s="15">
        <v>8166</v>
      </c>
      <c r="K21" s="15">
        <v>17943</v>
      </c>
      <c r="L21" s="15">
        <v>8981</v>
      </c>
      <c r="M21" s="15">
        <v>18211</v>
      </c>
      <c r="N21" s="15">
        <v>9161</v>
      </c>
      <c r="O21" s="15">
        <v>18149</v>
      </c>
      <c r="P21" s="15">
        <v>9445</v>
      </c>
      <c r="Q21" s="15">
        <v>18921</v>
      </c>
      <c r="R21" s="15">
        <v>9102</v>
      </c>
      <c r="S21" s="15"/>
      <c r="T21" s="15"/>
      <c r="U21" s="102"/>
      <c r="V21" s="295" t="s">
        <v>1422</v>
      </c>
      <c r="W21" s="98" t="s">
        <v>277</v>
      </c>
      <c r="X21" s="387"/>
      <c r="Z21" t="str">
        <f t="shared" si="0"/>
        <v/>
      </c>
      <c r="AA21" t="str">
        <f t="shared" si="1"/>
        <v/>
      </c>
    </row>
    <row r="22" spans="1:27" ht="38.1" customHeight="1">
      <c r="A22" s="13">
        <v>339</v>
      </c>
      <c r="B22" s="262" t="s">
        <v>820</v>
      </c>
      <c r="C22" s="294"/>
      <c r="D22" s="14" t="s">
        <v>306</v>
      </c>
      <c r="E22" s="15">
        <v>1885</v>
      </c>
      <c r="F22" s="15">
        <v>2541</v>
      </c>
      <c r="G22" s="15">
        <v>1792</v>
      </c>
      <c r="H22" s="15">
        <v>2429</v>
      </c>
      <c r="I22" s="15">
        <v>1848</v>
      </c>
      <c r="J22" s="15">
        <v>2551</v>
      </c>
      <c r="K22" s="15">
        <v>1793</v>
      </c>
      <c r="L22" s="15">
        <v>2495</v>
      </c>
      <c r="M22" s="15">
        <v>1802</v>
      </c>
      <c r="N22" s="15">
        <v>2486</v>
      </c>
      <c r="O22" s="15">
        <v>1867</v>
      </c>
      <c r="P22" s="15">
        <v>2407</v>
      </c>
      <c r="Q22" s="15">
        <v>1723</v>
      </c>
      <c r="R22" s="15">
        <v>2469</v>
      </c>
      <c r="S22" s="15"/>
      <c r="T22" s="15"/>
      <c r="U22" s="102"/>
      <c r="V22" s="295" t="s">
        <v>1423</v>
      </c>
      <c r="W22" s="98" t="s">
        <v>266</v>
      </c>
      <c r="X22" s="387"/>
      <c r="Z22" t="str">
        <f t="shared" si="0"/>
        <v/>
      </c>
      <c r="AA22" t="str">
        <f t="shared" si="1"/>
        <v/>
      </c>
    </row>
    <row r="23" spans="1:27" ht="60" customHeight="1">
      <c r="A23" s="13">
        <v>340</v>
      </c>
      <c r="B23" s="262" t="s">
        <v>821</v>
      </c>
      <c r="C23" s="294"/>
      <c r="D23" s="24" t="s">
        <v>331</v>
      </c>
      <c r="E23" s="15">
        <v>1677</v>
      </c>
      <c r="F23" s="15">
        <v>2257</v>
      </c>
      <c r="G23" s="15">
        <v>1586</v>
      </c>
      <c r="H23" s="15">
        <v>2164</v>
      </c>
      <c r="I23" s="15">
        <v>1638</v>
      </c>
      <c r="J23" s="15">
        <v>2260</v>
      </c>
      <c r="K23" s="15">
        <v>1573</v>
      </c>
      <c r="L23" s="15">
        <v>2201</v>
      </c>
      <c r="M23" s="15">
        <v>1585</v>
      </c>
      <c r="N23" s="15">
        <v>2208</v>
      </c>
      <c r="O23" s="15">
        <v>1644</v>
      </c>
      <c r="P23" s="15">
        <v>2139</v>
      </c>
      <c r="Q23" s="15">
        <v>1506</v>
      </c>
      <c r="R23" s="15">
        <v>2191</v>
      </c>
      <c r="S23" s="15"/>
      <c r="T23" s="15"/>
      <c r="U23" s="102"/>
      <c r="V23" s="295" t="s">
        <v>1424</v>
      </c>
      <c r="W23" s="98" t="s">
        <v>278</v>
      </c>
      <c r="X23" s="387"/>
      <c r="Z23" t="str">
        <f t="shared" si="0"/>
        <v/>
      </c>
      <c r="AA23" t="str">
        <f t="shared" si="1"/>
        <v/>
      </c>
    </row>
    <row r="24" spans="1:27">
      <c r="A24" s="13">
        <v>341</v>
      </c>
      <c r="B24" s="319" t="s">
        <v>1490</v>
      </c>
      <c r="C24" s="372"/>
      <c r="D24" s="357" t="s">
        <v>75</v>
      </c>
      <c r="E24" s="334"/>
      <c r="F24" s="334"/>
      <c r="G24" s="334"/>
      <c r="H24" s="334"/>
      <c r="I24" s="334"/>
      <c r="J24" s="334"/>
      <c r="K24" s="334"/>
      <c r="L24" s="334"/>
      <c r="M24" s="334"/>
      <c r="N24" s="334"/>
      <c r="O24" s="334"/>
      <c r="P24" s="334"/>
      <c r="Q24" s="334"/>
      <c r="R24" s="334"/>
      <c r="S24" s="334"/>
      <c r="T24" s="334"/>
      <c r="U24" s="359"/>
      <c r="V24" s="307" t="s">
        <v>1491</v>
      </c>
      <c r="W24" s="360" t="s">
        <v>1467</v>
      </c>
      <c r="X24" s="384" t="s">
        <v>1544</v>
      </c>
    </row>
    <row r="25" spans="1:27" ht="54.95" customHeight="1">
      <c r="A25" s="13">
        <v>342</v>
      </c>
      <c r="B25" s="264" t="s">
        <v>822</v>
      </c>
      <c r="C25" s="294"/>
      <c r="D25" s="24" t="s">
        <v>331</v>
      </c>
      <c r="E25" s="15">
        <v>11</v>
      </c>
      <c r="F25" s="15">
        <v>54</v>
      </c>
      <c r="G25" s="15">
        <v>12</v>
      </c>
      <c r="H25" s="15">
        <v>56</v>
      </c>
      <c r="I25" s="15">
        <v>11</v>
      </c>
      <c r="J25" s="15">
        <v>55</v>
      </c>
      <c r="K25" s="15">
        <v>11</v>
      </c>
      <c r="L25" s="15">
        <v>58</v>
      </c>
      <c r="M25" s="15">
        <v>11</v>
      </c>
      <c r="N25" s="15">
        <v>59</v>
      </c>
      <c r="O25" s="15">
        <v>10</v>
      </c>
      <c r="P25" s="15">
        <v>39</v>
      </c>
      <c r="Q25" s="15">
        <v>11</v>
      </c>
      <c r="R25" s="15">
        <v>44</v>
      </c>
      <c r="S25" s="15"/>
      <c r="T25" s="15"/>
      <c r="U25" s="102"/>
      <c r="V25" s="295" t="s">
        <v>1425</v>
      </c>
      <c r="W25" s="98" t="s">
        <v>68</v>
      </c>
      <c r="X25" s="387"/>
      <c r="Z25" t="str">
        <f t="shared" si="0"/>
        <v/>
      </c>
      <c r="AA25" t="str">
        <f t="shared" si="1"/>
        <v/>
      </c>
    </row>
    <row r="26" spans="1:27" ht="54.95" customHeight="1">
      <c r="A26" s="13">
        <v>343</v>
      </c>
      <c r="B26" s="264" t="s">
        <v>823</v>
      </c>
      <c r="C26" s="294"/>
      <c r="D26" s="24" t="s">
        <v>331</v>
      </c>
      <c r="E26" s="15">
        <v>447</v>
      </c>
      <c r="F26" s="15">
        <v>1534</v>
      </c>
      <c r="G26" s="15">
        <v>461</v>
      </c>
      <c r="H26" s="15">
        <v>1407</v>
      </c>
      <c r="I26" s="15">
        <v>444</v>
      </c>
      <c r="J26" s="15">
        <v>1448</v>
      </c>
      <c r="K26" s="15">
        <v>428</v>
      </c>
      <c r="L26" s="15">
        <v>1442</v>
      </c>
      <c r="M26" s="15">
        <v>438</v>
      </c>
      <c r="N26" s="15">
        <v>1411</v>
      </c>
      <c r="O26" s="15">
        <v>394</v>
      </c>
      <c r="P26" s="15">
        <v>1278</v>
      </c>
      <c r="Q26" s="15">
        <v>383</v>
      </c>
      <c r="R26" s="15">
        <v>1244</v>
      </c>
      <c r="S26" s="15"/>
      <c r="T26" s="15"/>
      <c r="U26" s="102"/>
      <c r="V26" s="295" t="s">
        <v>1426</v>
      </c>
      <c r="W26" s="98" t="s">
        <v>68</v>
      </c>
      <c r="X26" s="387"/>
      <c r="Z26" t="str">
        <f t="shared" si="0"/>
        <v/>
      </c>
      <c r="AA26" t="str">
        <f t="shared" si="1"/>
        <v/>
      </c>
    </row>
    <row r="27" spans="1:27" ht="54.95" customHeight="1">
      <c r="A27" s="13">
        <v>344</v>
      </c>
      <c r="B27" s="264" t="s">
        <v>824</v>
      </c>
      <c r="C27" s="294"/>
      <c r="D27" s="24" t="s">
        <v>331</v>
      </c>
      <c r="E27" s="15">
        <v>99</v>
      </c>
      <c r="F27" s="15">
        <v>372</v>
      </c>
      <c r="G27" s="15">
        <v>112</v>
      </c>
      <c r="H27" s="15">
        <v>317</v>
      </c>
      <c r="I27" s="15">
        <v>133</v>
      </c>
      <c r="J27" s="15">
        <v>350</v>
      </c>
      <c r="K27" s="15">
        <v>122</v>
      </c>
      <c r="L27" s="15">
        <v>351</v>
      </c>
      <c r="M27" s="15">
        <v>103</v>
      </c>
      <c r="N27" s="15">
        <v>259</v>
      </c>
      <c r="O27" s="15">
        <v>114</v>
      </c>
      <c r="P27" s="15">
        <v>304</v>
      </c>
      <c r="Q27" s="15" t="s">
        <v>22</v>
      </c>
      <c r="R27" s="15" t="s">
        <v>22</v>
      </c>
      <c r="S27" s="15"/>
      <c r="T27" s="15"/>
      <c r="U27" s="102"/>
      <c r="V27" s="295" t="s">
        <v>1427</v>
      </c>
      <c r="W27" s="98" t="s">
        <v>50</v>
      </c>
      <c r="X27" s="387"/>
      <c r="Z27" t="str">
        <f t="shared" ref="Z27" si="2">IF(ISBLANK(S27),"",IF(IF(Q27&lt;=R27,1,-1)*IF(S27&lt;=T27,1,-1)&lt;0,"請確認",""))</f>
        <v/>
      </c>
      <c r="AA27" t="str">
        <f t="shared" ref="AA27" si="3">IF(OR(ISBLANK(T27),ISBLANK(S27),ISTEXT(T27),ISTEXT(S27)),"",IF(OR((S27+T27)/(Q27+R27)&gt;1.3,(S27+T27)/(Q27+R27)&lt;0.7),"請備註",""))</f>
        <v/>
      </c>
    </row>
    <row r="28" spans="1:27">
      <c r="A28" s="13">
        <v>345</v>
      </c>
      <c r="B28" s="319" t="s">
        <v>1465</v>
      </c>
      <c r="C28" s="372"/>
      <c r="D28" s="357" t="s">
        <v>21</v>
      </c>
      <c r="E28" s="334"/>
      <c r="F28" s="334"/>
      <c r="G28" s="334"/>
      <c r="H28" s="334"/>
      <c r="I28" s="334"/>
      <c r="J28" s="334"/>
      <c r="K28" s="334"/>
      <c r="L28" s="334"/>
      <c r="M28" s="334"/>
      <c r="N28" s="334"/>
      <c r="O28" s="334"/>
      <c r="P28" s="334"/>
      <c r="Q28" s="334"/>
      <c r="R28" s="334"/>
      <c r="S28" s="334"/>
      <c r="T28" s="334"/>
      <c r="U28" s="359"/>
      <c r="V28" s="307" t="s">
        <v>1468</v>
      </c>
      <c r="W28" s="360" t="s">
        <v>267</v>
      </c>
      <c r="X28" s="384" t="s">
        <v>1516</v>
      </c>
    </row>
    <row r="29" spans="1:27">
      <c r="A29" s="13">
        <v>346</v>
      </c>
      <c r="B29" s="319" t="s">
        <v>1492</v>
      </c>
      <c r="C29" s="372"/>
      <c r="D29" s="357" t="s">
        <v>21</v>
      </c>
      <c r="E29" s="334"/>
      <c r="F29" s="334"/>
      <c r="G29" s="334"/>
      <c r="H29" s="334"/>
      <c r="I29" s="334"/>
      <c r="J29" s="334"/>
      <c r="K29" s="334"/>
      <c r="L29" s="334"/>
      <c r="M29" s="334"/>
      <c r="N29" s="334"/>
      <c r="O29" s="334"/>
      <c r="P29" s="334"/>
      <c r="Q29" s="334"/>
      <c r="R29" s="334"/>
      <c r="S29" s="334"/>
      <c r="T29" s="334"/>
      <c r="U29" s="359"/>
      <c r="V29" s="307" t="s">
        <v>1493</v>
      </c>
      <c r="W29" s="360" t="s">
        <v>1467</v>
      </c>
      <c r="X29" s="384" t="s">
        <v>1516</v>
      </c>
    </row>
    <row r="30" spans="1:27">
      <c r="A30" s="43">
        <v>347</v>
      </c>
      <c r="B30" s="311" t="s">
        <v>1466</v>
      </c>
      <c r="C30" s="373"/>
      <c r="D30" s="339" t="s">
        <v>1437</v>
      </c>
      <c r="E30" s="341"/>
      <c r="F30" s="341"/>
      <c r="G30" s="341"/>
      <c r="H30" s="341"/>
      <c r="I30" s="341"/>
      <c r="J30" s="341"/>
      <c r="K30" s="341"/>
      <c r="L30" s="341"/>
      <c r="M30" s="341"/>
      <c r="N30" s="341"/>
      <c r="O30" s="341"/>
      <c r="P30" s="341"/>
      <c r="Q30" s="341"/>
      <c r="R30" s="341"/>
      <c r="S30" s="341"/>
      <c r="T30" s="341"/>
      <c r="U30" s="316"/>
      <c r="V30" s="330" t="s">
        <v>1494</v>
      </c>
      <c r="W30" s="331" t="s">
        <v>1467</v>
      </c>
      <c r="X30" s="390" t="s">
        <v>1516</v>
      </c>
    </row>
    <row r="31" spans="1:27">
      <c r="A31" s="1"/>
      <c r="B31" s="199" t="s">
        <v>279</v>
      </c>
      <c r="C31" s="223"/>
      <c r="D31" s="201"/>
      <c r="E31" s="15"/>
      <c r="F31" s="15"/>
      <c r="G31" s="15"/>
      <c r="H31" s="15"/>
      <c r="I31" s="15"/>
      <c r="J31" s="15"/>
      <c r="K31" s="15"/>
      <c r="L31" s="15"/>
      <c r="M31" s="15"/>
      <c r="N31" s="15"/>
      <c r="O31" s="15"/>
      <c r="P31" s="15"/>
      <c r="Q31" s="15"/>
      <c r="R31" s="15"/>
      <c r="S31" s="15"/>
      <c r="T31" s="15"/>
      <c r="U31" s="224"/>
      <c r="V31" s="297"/>
      <c r="W31" s="98"/>
      <c r="X31" s="387"/>
    </row>
    <row r="32" spans="1:27">
      <c r="A32" s="1"/>
      <c r="B32" s="199" t="s">
        <v>280</v>
      </c>
      <c r="C32" s="1"/>
      <c r="D32" s="225"/>
      <c r="E32" s="15"/>
      <c r="F32" s="15"/>
      <c r="G32" s="15"/>
      <c r="H32" s="15"/>
      <c r="I32" s="15"/>
      <c r="J32" s="15"/>
      <c r="K32" s="15"/>
      <c r="L32" s="15"/>
      <c r="M32" s="15"/>
      <c r="N32" s="15"/>
      <c r="O32" s="15"/>
      <c r="P32" s="15"/>
      <c r="Q32" s="62"/>
      <c r="R32" s="226"/>
      <c r="S32" s="62"/>
      <c r="T32" s="226"/>
      <c r="U32" s="226"/>
      <c r="V32" s="297"/>
      <c r="W32" s="226"/>
      <c r="X32" s="414"/>
    </row>
    <row r="33" spans="1:24">
      <c r="A33" s="1"/>
      <c r="B33" s="199" t="s">
        <v>281</v>
      </c>
      <c r="C33" s="1"/>
      <c r="D33" s="225"/>
      <c r="E33" s="15"/>
      <c r="F33" s="15"/>
      <c r="G33" s="15"/>
      <c r="H33" s="15"/>
      <c r="I33" s="15"/>
      <c r="J33" s="15"/>
      <c r="K33" s="15"/>
      <c r="L33" s="15"/>
      <c r="M33" s="15"/>
      <c r="N33" s="15"/>
      <c r="O33" s="15"/>
      <c r="P33" s="15"/>
      <c r="Q33" s="62"/>
      <c r="R33" s="226"/>
      <c r="S33" s="62"/>
      <c r="T33" s="226"/>
      <c r="U33" s="226"/>
      <c r="V33" s="297"/>
      <c r="W33" s="226"/>
      <c r="X33" s="414"/>
    </row>
    <row r="34" spans="1:24">
      <c r="A34" s="1"/>
      <c r="B34" s="199" t="s">
        <v>282</v>
      </c>
      <c r="C34" s="1"/>
      <c r="D34" s="225"/>
      <c r="E34" s="15"/>
      <c r="F34" s="15"/>
      <c r="G34" s="15"/>
      <c r="H34" s="15"/>
      <c r="I34" s="15"/>
      <c r="J34" s="15"/>
      <c r="K34" s="15"/>
      <c r="L34" s="15"/>
      <c r="M34" s="15"/>
      <c r="N34" s="15"/>
      <c r="O34" s="15"/>
      <c r="P34" s="15"/>
      <c r="Q34" s="62"/>
      <c r="R34" s="226"/>
      <c r="S34" s="62"/>
      <c r="T34" s="226"/>
      <c r="U34" s="226"/>
      <c r="V34" s="297"/>
      <c r="W34" s="226"/>
      <c r="X34" s="414"/>
    </row>
    <row r="35" spans="1:24">
      <c r="A35" s="1"/>
      <c r="B35" s="199" t="s">
        <v>283</v>
      </c>
      <c r="C35" s="1"/>
      <c r="D35" s="180"/>
      <c r="E35" s="15"/>
      <c r="F35" s="190"/>
      <c r="G35" s="190"/>
      <c r="H35" s="190"/>
      <c r="I35" s="190"/>
      <c r="J35" s="190"/>
      <c r="K35" s="190"/>
      <c r="L35" s="190"/>
      <c r="M35" s="190"/>
      <c r="N35" s="190"/>
      <c r="O35" s="190"/>
      <c r="P35" s="190"/>
      <c r="Q35" s="190"/>
      <c r="R35" s="190"/>
      <c r="S35" s="190"/>
      <c r="T35" s="190"/>
      <c r="U35" s="190"/>
      <c r="V35" s="297"/>
      <c r="W35" s="190"/>
      <c r="X35" s="383"/>
    </row>
    <row r="36" spans="1:24">
      <c r="A36" s="106"/>
      <c r="B36" s="227" t="s">
        <v>284</v>
      </c>
      <c r="C36" s="108"/>
      <c r="D36" s="106"/>
      <c r="E36" s="62"/>
      <c r="F36" s="62"/>
      <c r="G36" s="62"/>
      <c r="H36" s="62"/>
      <c r="I36" s="62"/>
      <c r="J36" s="62"/>
      <c r="K36" s="62"/>
      <c r="L36" s="62"/>
      <c r="M36" s="62"/>
      <c r="N36" s="62"/>
      <c r="O36" s="62"/>
      <c r="P36" s="62"/>
      <c r="Q36" s="62"/>
      <c r="R36" s="62"/>
      <c r="S36" s="62"/>
      <c r="T36" s="62"/>
      <c r="U36" s="106"/>
      <c r="V36" s="297"/>
      <c r="W36" s="106"/>
      <c r="X36" s="387"/>
    </row>
    <row r="37" spans="1:24">
      <c r="A37" s="1"/>
      <c r="B37" s="227" t="s">
        <v>285</v>
      </c>
      <c r="C37" s="108"/>
      <c r="D37" s="225"/>
      <c r="E37" s="15"/>
      <c r="F37" s="15"/>
      <c r="G37" s="15"/>
      <c r="H37" s="15"/>
      <c r="I37" s="15"/>
      <c r="J37" s="15"/>
      <c r="K37" s="15"/>
      <c r="L37" s="15"/>
      <c r="M37" s="15"/>
      <c r="N37" s="15"/>
      <c r="O37" s="15"/>
      <c r="P37" s="15"/>
      <c r="Q37" s="15"/>
      <c r="R37" s="15"/>
      <c r="S37" s="15"/>
      <c r="T37" s="15"/>
      <c r="U37" s="15"/>
      <c r="V37" s="297"/>
      <c r="W37" s="15"/>
      <c r="X37" s="387"/>
    </row>
    <row r="38" spans="1:24">
      <c r="A38" s="1"/>
      <c r="B38" s="227" t="s">
        <v>286</v>
      </c>
      <c r="C38" s="108"/>
      <c r="D38" s="225"/>
      <c r="E38" s="15"/>
      <c r="F38" s="15"/>
      <c r="G38" s="15"/>
      <c r="H38" s="15"/>
      <c r="I38" s="15"/>
      <c r="J38" s="15"/>
      <c r="K38" s="15"/>
      <c r="L38" s="15"/>
      <c r="M38" s="15"/>
      <c r="N38" s="15"/>
      <c r="O38" s="15"/>
      <c r="P38" s="15"/>
      <c r="Q38" s="15"/>
      <c r="R38" s="15"/>
      <c r="S38" s="15"/>
      <c r="T38" s="15"/>
      <c r="U38" s="15"/>
      <c r="V38" s="297"/>
      <c r="W38" s="15"/>
      <c r="X38" s="414"/>
    </row>
    <row r="39" spans="1:24">
      <c r="A39" s="12"/>
      <c r="B39" s="227" t="s">
        <v>287</v>
      </c>
      <c r="C39" s="228"/>
      <c r="D39" s="229"/>
      <c r="E39" s="15"/>
      <c r="F39" s="15"/>
      <c r="G39" s="15"/>
      <c r="H39" s="15"/>
      <c r="I39" s="15"/>
      <c r="J39" s="15"/>
      <c r="K39" s="15"/>
      <c r="L39" s="15"/>
      <c r="M39" s="15"/>
      <c r="N39" s="15"/>
      <c r="O39" s="15"/>
      <c r="P39" s="15"/>
      <c r="Q39" s="15"/>
      <c r="R39" s="15"/>
      <c r="S39" s="15"/>
      <c r="T39" s="15"/>
      <c r="U39" s="15"/>
      <c r="V39" s="297"/>
      <c r="W39" s="15"/>
      <c r="X39" s="414"/>
    </row>
    <row r="40" spans="1:24">
      <c r="V40" s="297"/>
    </row>
    <row r="41" spans="1:24">
      <c r="V41" s="297"/>
    </row>
    <row r="42" spans="1:24">
      <c r="V42" s="297"/>
    </row>
    <row r="43" spans="1:24">
      <c r="V43" s="297"/>
    </row>
    <row r="44" spans="1:24">
      <c r="V44" s="297"/>
    </row>
    <row r="45" spans="1:24">
      <c r="Q45" s="234" t="s">
        <v>289</v>
      </c>
      <c r="S45" s="234" t="s">
        <v>289</v>
      </c>
      <c r="V45" s="297"/>
    </row>
    <row r="46" spans="1:24">
      <c r="V46" s="297"/>
    </row>
    <row r="47" spans="1:24">
      <c r="V47" s="297"/>
    </row>
    <row r="48" spans="1:24">
      <c r="V48" s="297"/>
    </row>
    <row r="49" spans="22:22">
      <c r="V49" s="297"/>
    </row>
    <row r="50" spans="22:22">
      <c r="V50" s="297"/>
    </row>
    <row r="51" spans="22:22">
      <c r="V51" s="297"/>
    </row>
    <row r="52" spans="22:22">
      <c r="V52" s="297"/>
    </row>
    <row r="53" spans="22:22">
      <c r="V53" s="297"/>
    </row>
    <row r="54" spans="22:22">
      <c r="V54" s="297"/>
    </row>
    <row r="55" spans="22:22">
      <c r="V55" s="297"/>
    </row>
    <row r="56" spans="22:22">
      <c r="V56" s="297"/>
    </row>
    <row r="57" spans="22:22">
      <c r="V57" s="297"/>
    </row>
    <row r="58" spans="22:22">
      <c r="V58" s="297"/>
    </row>
    <row r="59" spans="22:22">
      <c r="V59" s="297"/>
    </row>
    <row r="60" spans="22:22">
      <c r="V60" s="297"/>
    </row>
    <row r="61" spans="22:22">
      <c r="V61" s="297"/>
    </row>
    <row r="62" spans="22:22">
      <c r="V62" s="297"/>
    </row>
    <row r="63" spans="22:22">
      <c r="V63" s="297"/>
    </row>
    <row r="64" spans="22:22">
      <c r="V64" s="297"/>
    </row>
    <row r="65" spans="22:22">
      <c r="V65" s="297"/>
    </row>
    <row r="66" spans="22:22">
      <c r="V66" s="297"/>
    </row>
    <row r="67" spans="22:22">
      <c r="V67" s="297"/>
    </row>
    <row r="68" spans="22:22">
      <c r="V68" s="297"/>
    </row>
    <row r="69" spans="22:22">
      <c r="V69" s="297"/>
    </row>
    <row r="70" spans="22:22">
      <c r="V70" s="297"/>
    </row>
    <row r="71" spans="22:22">
      <c r="V71" s="297"/>
    </row>
    <row r="72" spans="22:22">
      <c r="V72" s="297"/>
    </row>
    <row r="73" spans="22:22">
      <c r="V73" s="297"/>
    </row>
    <row r="74" spans="22:22">
      <c r="V74" s="297"/>
    </row>
    <row r="75" spans="22:22">
      <c r="V75" s="297"/>
    </row>
    <row r="76" spans="22:22">
      <c r="V76" s="297"/>
    </row>
    <row r="77" spans="22:22">
      <c r="V77" s="297"/>
    </row>
    <row r="78" spans="22:22">
      <c r="V78" s="297"/>
    </row>
    <row r="79" spans="22:22">
      <c r="V79" s="297"/>
    </row>
    <row r="80" spans="22:22">
      <c r="V80" s="297"/>
    </row>
    <row r="81" spans="22:22">
      <c r="V81" s="297"/>
    </row>
    <row r="82" spans="22:22">
      <c r="V82" s="297"/>
    </row>
    <row r="83" spans="22:22">
      <c r="V83" s="297"/>
    </row>
    <row r="84" spans="22:22">
      <c r="V84" s="297"/>
    </row>
    <row r="85" spans="22:22">
      <c r="V85" s="297"/>
    </row>
    <row r="86" spans="22:22">
      <c r="V86" s="297"/>
    </row>
    <row r="87" spans="22:22">
      <c r="V87" s="297"/>
    </row>
    <row r="88" spans="22:22">
      <c r="V88" s="297"/>
    </row>
    <row r="89" spans="22:22">
      <c r="V89" s="297"/>
    </row>
    <row r="90" spans="22:22">
      <c r="V90" s="297"/>
    </row>
    <row r="91" spans="22:22">
      <c r="V91" s="297"/>
    </row>
    <row r="92" spans="22:22">
      <c r="V92" s="297"/>
    </row>
    <row r="93" spans="22:22">
      <c r="V93" s="297"/>
    </row>
    <row r="94" spans="22:22">
      <c r="V94" s="297"/>
    </row>
    <row r="95" spans="22:22">
      <c r="V95" s="297"/>
    </row>
    <row r="96" spans="22:22">
      <c r="V96" s="297"/>
    </row>
    <row r="97" spans="22:22">
      <c r="V97" s="297"/>
    </row>
    <row r="98" spans="22:22">
      <c r="V98" s="297"/>
    </row>
    <row r="99" spans="22:22">
      <c r="V99" s="297"/>
    </row>
    <row r="100" spans="22:22">
      <c r="V100" s="297"/>
    </row>
    <row r="101" spans="22:22">
      <c r="V101" s="297"/>
    </row>
    <row r="102" spans="22:22">
      <c r="V102" s="297"/>
    </row>
    <row r="103" spans="22:22">
      <c r="V103" s="297"/>
    </row>
    <row r="104" spans="22:22">
      <c r="V104" s="302"/>
    </row>
    <row r="105" spans="22:22">
      <c r="V105" s="305"/>
    </row>
  </sheetData>
  <mergeCells count="22">
    <mergeCell ref="Z3:AA3"/>
    <mergeCell ref="B17:C17"/>
    <mergeCell ref="B19:C19"/>
    <mergeCell ref="B20:C20"/>
    <mergeCell ref="O3:P3"/>
    <mergeCell ref="S3:T3"/>
    <mergeCell ref="Q3:R3"/>
    <mergeCell ref="U3:U4"/>
    <mergeCell ref="W3:W4"/>
    <mergeCell ref="X3:X4"/>
    <mergeCell ref="B16:C16"/>
    <mergeCell ref="V3:V4"/>
    <mergeCell ref="A1:W1"/>
    <mergeCell ref="B2:D2"/>
    <mergeCell ref="A3:A4"/>
    <mergeCell ref="B3:C4"/>
    <mergeCell ref="D3:D4"/>
    <mergeCell ref="E3:F3"/>
    <mergeCell ref="G3:H3"/>
    <mergeCell ref="I3:J3"/>
    <mergeCell ref="K3:L3"/>
    <mergeCell ref="M3:N3"/>
  </mergeCells>
  <phoneticPr fontId="5" type="noConversion"/>
  <pageMargins left="0.70866141732283472" right="0.70866141732283472" top="0.35433070866141736" bottom="0.74803149606299213" header="0.31496062992125984" footer="0.31496062992125984"/>
  <pageSetup paperSize="8" scale="88" orientation="landscape" r:id="rId1"/>
  <headerFooter>
    <oddFooter>第 &amp;P 頁，共 &amp;N 頁</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已命名的範圍</vt:lpstr>
      </vt:variant>
      <vt:variant>
        <vt:i4>15</vt:i4>
      </vt:variant>
    </vt:vector>
  </HeadingPairs>
  <TitlesOfParts>
    <vt:vector size="23" baseType="lpstr">
      <vt:lpstr>健康維護</vt:lpstr>
      <vt:lpstr>人身安全 </vt:lpstr>
      <vt:lpstr>福利促進</vt:lpstr>
      <vt:lpstr>社會參與</vt:lpstr>
      <vt:lpstr>人口婚姻</vt:lpstr>
      <vt:lpstr>教育文化</vt:lpstr>
      <vt:lpstr>就業安全</vt:lpstr>
      <vt:lpstr>環境空間   </vt:lpstr>
      <vt:lpstr>人口婚姻!Print_Area</vt:lpstr>
      <vt:lpstr>'人身安全 '!Print_Area</vt:lpstr>
      <vt:lpstr>社會參與!Print_Area</vt:lpstr>
      <vt:lpstr>健康維護!Print_Area</vt:lpstr>
      <vt:lpstr>教育文化!Print_Area</vt:lpstr>
      <vt:lpstr>就業安全!Print_Area</vt:lpstr>
      <vt:lpstr>福利促進!Print_Area</vt:lpstr>
      <vt:lpstr>'環境空間   '!Print_Area</vt:lpstr>
      <vt:lpstr>人口婚姻!Print_Titles</vt:lpstr>
      <vt:lpstr>'人身安全 '!Print_Titles</vt:lpstr>
      <vt:lpstr>社會參與!Print_Titles</vt:lpstr>
      <vt:lpstr>健康維護!Print_Titles</vt:lpstr>
      <vt:lpstr>教育文化!Print_Titles</vt:lpstr>
      <vt:lpstr>就業安全!Print_Titles</vt:lpstr>
      <vt:lpstr>福利促進!Print_Titles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2020-04-24T09:03:14Z</cp:lastPrinted>
  <dcterms:created xsi:type="dcterms:W3CDTF">2019-06-18T05:56:36Z</dcterms:created>
  <dcterms:modified xsi:type="dcterms:W3CDTF">2020-08-10T06:01:51Z</dcterms:modified>
</cp:coreProperties>
</file>